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C67" lockStructure="1"/>
  <bookViews>
    <workbookView xWindow="-15" yWindow="105" windowWidth="15795" windowHeight="9600" activeTab="5"/>
  </bookViews>
  <sheets>
    <sheet name="M-1" sheetId="15" r:id="rId1"/>
    <sheet name="M-1.1" sheetId="2" r:id="rId2"/>
    <sheet name="M-1.2" sheetId="3" r:id="rId3"/>
    <sheet name="M-1.3" sheetId="20" r:id="rId4"/>
    <sheet name="M-1.4" sheetId="24" r:id="rId5"/>
    <sheet name="M-2" sheetId="4" r:id="rId6"/>
    <sheet name="N-1" sheetId="23" r:id="rId7"/>
    <sheet name="N-1.1" sheetId="27" r:id="rId8"/>
    <sheet name="N-1.2" sheetId="26" r:id="rId9"/>
  </sheets>
  <definedNames>
    <definedName name="CM_PV">#REF!</definedName>
    <definedName name="_xlnm.Print_Area" localSheetId="0">'M-1'!$A$1:$D$10</definedName>
    <definedName name="_xlnm.Print_Area" localSheetId="1">'M-1.1'!$A$1:$E$241</definedName>
    <definedName name="_xlnm.Print_Area" localSheetId="2">'M-1.2'!$A$1:$C$31</definedName>
    <definedName name="_xlnm.Print_Area" localSheetId="3">'M-1.3'!$A$1:$C$35</definedName>
    <definedName name="_xlnm.Print_Area" localSheetId="4">'M-1.4'!$A$1:$C$33</definedName>
    <definedName name="_xlnm.Print_Area" localSheetId="5">'M-2'!$A$1:$D$59</definedName>
    <definedName name="_xlnm.Print_Area" localSheetId="6">'N-1'!$A$1:$H$40</definedName>
    <definedName name="_xlnm.Print_Area" localSheetId="7">'N-1.1'!$A$1:$G$39</definedName>
    <definedName name="_xlnm.Print_Area" localSheetId="8">'N-1.2'!$A$1:$K$38</definedName>
    <definedName name="_xlnm.Print_Titles" localSheetId="5">'M-2'!$4:$4</definedName>
    <definedName name="RM_PV">#REF!</definedName>
  </definedNames>
  <calcPr calcId="145621"/>
</workbook>
</file>

<file path=xl/calcChain.xml><?xml version="1.0" encoding="utf-8"?>
<calcChain xmlns="http://schemas.openxmlformats.org/spreadsheetml/2006/main">
  <c r="E32" i="2" l="1"/>
  <c r="C32" i="2"/>
  <c r="C38" i="27" l="1"/>
  <c r="G8" i="23" l="1"/>
  <c r="G9" i="23"/>
  <c r="G10" i="23"/>
  <c r="G11" i="23"/>
  <c r="G12" i="23"/>
  <c r="G13" i="23"/>
  <c r="G14" i="23"/>
  <c r="G15" i="23"/>
  <c r="G16" i="23"/>
  <c r="G17" i="23"/>
  <c r="G18" i="23"/>
  <c r="G19" i="23"/>
  <c r="G20" i="23"/>
  <c r="G21" i="23"/>
  <c r="G22" i="23"/>
  <c r="G23" i="23"/>
  <c r="G24" i="23"/>
  <c r="G25" i="23"/>
  <c r="G26" i="23"/>
  <c r="G27" i="23"/>
  <c r="G28" i="23"/>
  <c r="G29" i="23"/>
  <c r="G30" i="23"/>
  <c r="G31" i="23"/>
  <c r="G32" i="23"/>
  <c r="G33" i="23"/>
  <c r="G34" i="23"/>
  <c r="G35" i="23"/>
  <c r="G36" i="23"/>
  <c r="G7" i="23"/>
  <c r="E8" i="23"/>
  <c r="E9" i="23"/>
  <c r="E10" i="23"/>
  <c r="E11" i="23"/>
  <c r="E12" i="23"/>
  <c r="E13" i="23"/>
  <c r="E14" i="23"/>
  <c r="E15" i="23"/>
  <c r="E16" i="23"/>
  <c r="E17" i="23"/>
  <c r="E18" i="23"/>
  <c r="E19" i="23"/>
  <c r="E20" i="23"/>
  <c r="E21" i="23"/>
  <c r="E22" i="23"/>
  <c r="E23" i="23"/>
  <c r="E24" i="23"/>
  <c r="E25" i="23"/>
  <c r="E26" i="23"/>
  <c r="E27" i="23"/>
  <c r="E28" i="23"/>
  <c r="E29" i="23"/>
  <c r="E30" i="23"/>
  <c r="E31" i="23"/>
  <c r="E32" i="23"/>
  <c r="E33" i="23"/>
  <c r="E34" i="23"/>
  <c r="E35" i="23"/>
  <c r="E36" i="23"/>
  <c r="E7" i="23"/>
  <c r="C8" i="23"/>
  <c r="C9" i="23"/>
  <c r="C10" i="23"/>
  <c r="C11" i="23"/>
  <c r="C12" i="23"/>
  <c r="C13" i="23"/>
  <c r="C14" i="23"/>
  <c r="C15" i="23"/>
  <c r="C16" i="23"/>
  <c r="C17" i="23"/>
  <c r="C18" i="23"/>
  <c r="C19" i="23"/>
  <c r="C20" i="23"/>
  <c r="C21" i="23"/>
  <c r="C22" i="23"/>
  <c r="C23" i="23"/>
  <c r="C24" i="23"/>
  <c r="C25" i="23"/>
  <c r="C26" i="23"/>
  <c r="C27" i="23"/>
  <c r="C28" i="23"/>
  <c r="C29" i="23"/>
  <c r="C30" i="23"/>
  <c r="C31" i="23"/>
  <c r="C32" i="23"/>
  <c r="C33" i="23"/>
  <c r="C34" i="23"/>
  <c r="C35" i="23"/>
  <c r="C36" i="23"/>
  <c r="C7" i="23"/>
  <c r="C27" i="20" l="1"/>
  <c r="D5" i="15" s="1"/>
  <c r="C25" i="3"/>
  <c r="D4" i="15" s="1"/>
  <c r="F36" i="26" l="1"/>
  <c r="B58" i="4" l="1"/>
  <c r="C22" i="24"/>
  <c r="C23" i="24"/>
  <c r="C24" i="24"/>
  <c r="C25" i="24"/>
  <c r="C26" i="24"/>
  <c r="C21" i="24"/>
  <c r="C8" i="24"/>
  <c r="C9" i="24"/>
  <c r="C10" i="24"/>
  <c r="C11" i="24"/>
  <c r="C12" i="24"/>
  <c r="C7" i="24"/>
  <c r="C28" i="24" l="1"/>
  <c r="C14" i="24"/>
  <c r="K24" i="26"/>
  <c r="C30" i="24" l="1"/>
  <c r="H36" i="26"/>
  <c r="I36" i="26"/>
  <c r="J36" i="26"/>
  <c r="K6" i="26"/>
  <c r="D8" i="23" s="1"/>
  <c r="K7" i="26"/>
  <c r="D9" i="23" s="1"/>
  <c r="K8" i="26"/>
  <c r="D10" i="23" s="1"/>
  <c r="K9" i="26"/>
  <c r="D11" i="23" s="1"/>
  <c r="K10" i="26"/>
  <c r="D12" i="23" s="1"/>
  <c r="K11" i="26"/>
  <c r="K12" i="26"/>
  <c r="D14" i="23" s="1"/>
  <c r="K13" i="26"/>
  <c r="D15" i="23" s="1"/>
  <c r="K14" i="26"/>
  <c r="D16" i="23" s="1"/>
  <c r="K15" i="26"/>
  <c r="D17" i="23" s="1"/>
  <c r="K16" i="26"/>
  <c r="D18" i="23" s="1"/>
  <c r="K17" i="26"/>
  <c r="D19" i="23" s="1"/>
  <c r="K18" i="26"/>
  <c r="D20" i="23" s="1"/>
  <c r="K19" i="26"/>
  <c r="K20" i="26"/>
  <c r="D22" i="23" s="1"/>
  <c r="K21" i="26"/>
  <c r="D23" i="23" s="1"/>
  <c r="K22" i="26"/>
  <c r="D24" i="23" s="1"/>
  <c r="K23" i="26"/>
  <c r="D25" i="23" s="1"/>
  <c r="D26" i="23"/>
  <c r="K25" i="26"/>
  <c r="D27" i="23" s="1"/>
  <c r="K26" i="26"/>
  <c r="D28" i="23" s="1"/>
  <c r="K27" i="26"/>
  <c r="K28" i="26"/>
  <c r="D30" i="23" s="1"/>
  <c r="K29" i="26"/>
  <c r="D31" i="23" s="1"/>
  <c r="K30" i="26"/>
  <c r="D32" i="23" s="1"/>
  <c r="K31" i="26"/>
  <c r="D33" i="23" s="1"/>
  <c r="K32" i="26"/>
  <c r="D34" i="23" s="1"/>
  <c r="K33" i="26"/>
  <c r="D35" i="23" s="1"/>
  <c r="K34" i="26"/>
  <c r="D36" i="23" s="1"/>
  <c r="K5" i="26"/>
  <c r="D7" i="23" s="1"/>
  <c r="D13" i="23"/>
  <c r="D21" i="23"/>
  <c r="D29" i="23"/>
  <c r="E73" i="2"/>
  <c r="E50" i="2"/>
  <c r="C36" i="26" l="1"/>
  <c r="D36" i="26"/>
  <c r="E36" i="26"/>
  <c r="G36" i="26"/>
  <c r="K36" i="26" l="1"/>
  <c r="F38" i="27"/>
  <c r="E38" i="27"/>
  <c r="D38" i="27"/>
  <c r="B38" i="27"/>
  <c r="G36" i="27"/>
  <c r="B36" i="23" s="1"/>
  <c r="F36" i="23" s="1"/>
  <c r="H36" i="23" s="1"/>
  <c r="G35" i="27"/>
  <c r="B35" i="23" s="1"/>
  <c r="F35" i="23" s="1"/>
  <c r="H35" i="23" s="1"/>
  <c r="G34" i="27"/>
  <c r="B34" i="23" s="1"/>
  <c r="F34" i="23" s="1"/>
  <c r="H34" i="23" s="1"/>
  <c r="G33" i="27"/>
  <c r="B33" i="23" s="1"/>
  <c r="F33" i="23" s="1"/>
  <c r="H33" i="23" s="1"/>
  <c r="G32" i="27"/>
  <c r="B32" i="23" s="1"/>
  <c r="F32" i="23" s="1"/>
  <c r="H32" i="23" s="1"/>
  <c r="G31" i="27"/>
  <c r="B31" i="23" s="1"/>
  <c r="F31" i="23" s="1"/>
  <c r="H31" i="23" s="1"/>
  <c r="G30" i="27"/>
  <c r="B30" i="23" s="1"/>
  <c r="F30" i="23" s="1"/>
  <c r="H30" i="23" s="1"/>
  <c r="G29" i="27"/>
  <c r="B29" i="23" s="1"/>
  <c r="F29" i="23" s="1"/>
  <c r="H29" i="23" s="1"/>
  <c r="G28" i="27"/>
  <c r="B28" i="23" s="1"/>
  <c r="F28" i="23" s="1"/>
  <c r="H28" i="23" s="1"/>
  <c r="G27" i="27"/>
  <c r="B27" i="23" s="1"/>
  <c r="F27" i="23" s="1"/>
  <c r="H27" i="23" s="1"/>
  <c r="G26" i="27"/>
  <c r="B26" i="23" s="1"/>
  <c r="F26" i="23" s="1"/>
  <c r="H26" i="23" s="1"/>
  <c r="G25" i="27"/>
  <c r="B25" i="23" s="1"/>
  <c r="F25" i="23" s="1"/>
  <c r="H25" i="23" s="1"/>
  <c r="G24" i="27"/>
  <c r="B24" i="23" s="1"/>
  <c r="F24" i="23" s="1"/>
  <c r="H24" i="23" s="1"/>
  <c r="G23" i="27"/>
  <c r="B23" i="23" s="1"/>
  <c r="F23" i="23" s="1"/>
  <c r="H23" i="23" s="1"/>
  <c r="G22" i="27"/>
  <c r="B22" i="23" s="1"/>
  <c r="F22" i="23" s="1"/>
  <c r="H22" i="23" s="1"/>
  <c r="G21" i="27"/>
  <c r="B21" i="23" s="1"/>
  <c r="F21" i="23" s="1"/>
  <c r="H21" i="23" s="1"/>
  <c r="G20" i="27"/>
  <c r="B20" i="23" s="1"/>
  <c r="F20" i="23" s="1"/>
  <c r="H20" i="23" s="1"/>
  <c r="G19" i="27"/>
  <c r="B19" i="23" s="1"/>
  <c r="F19" i="23" s="1"/>
  <c r="H19" i="23" s="1"/>
  <c r="G18" i="27"/>
  <c r="B18" i="23" s="1"/>
  <c r="F18" i="23" s="1"/>
  <c r="H18" i="23" s="1"/>
  <c r="G17" i="27"/>
  <c r="B17" i="23" s="1"/>
  <c r="F17" i="23" s="1"/>
  <c r="H17" i="23" s="1"/>
  <c r="G16" i="27"/>
  <c r="B16" i="23" s="1"/>
  <c r="F16" i="23" s="1"/>
  <c r="H16" i="23" s="1"/>
  <c r="G15" i="27"/>
  <c r="B15" i="23" s="1"/>
  <c r="F15" i="23" s="1"/>
  <c r="H15" i="23" s="1"/>
  <c r="G14" i="27"/>
  <c r="B14" i="23" s="1"/>
  <c r="F14" i="23" s="1"/>
  <c r="H14" i="23" s="1"/>
  <c r="G13" i="27"/>
  <c r="B13" i="23" s="1"/>
  <c r="F13" i="23" s="1"/>
  <c r="H13" i="23" s="1"/>
  <c r="G12" i="27"/>
  <c r="B12" i="23" s="1"/>
  <c r="F12" i="23" s="1"/>
  <c r="H12" i="23" s="1"/>
  <c r="G11" i="27"/>
  <c r="B11" i="23" s="1"/>
  <c r="F11" i="23" s="1"/>
  <c r="H11" i="23" s="1"/>
  <c r="G10" i="27"/>
  <c r="B10" i="23" s="1"/>
  <c r="F10" i="23" s="1"/>
  <c r="H10" i="23" s="1"/>
  <c r="G9" i="27"/>
  <c r="B9" i="23" s="1"/>
  <c r="F9" i="23" s="1"/>
  <c r="H9" i="23" s="1"/>
  <c r="G8" i="27"/>
  <c r="B8" i="23" s="1"/>
  <c r="F8" i="23" s="1"/>
  <c r="H8" i="23" s="1"/>
  <c r="G7" i="27"/>
  <c r="B7" i="23" s="1"/>
  <c r="F7" i="23" s="1"/>
  <c r="H7" i="23" s="1"/>
  <c r="A1" i="27"/>
  <c r="A1" i="26"/>
  <c r="H38" i="23" l="1"/>
  <c r="D7" i="15" s="1"/>
  <c r="G38" i="27"/>
  <c r="A1" i="24" l="1"/>
  <c r="D6" i="15" l="1"/>
  <c r="A1" i="23"/>
  <c r="A1" i="20" l="1"/>
  <c r="D3" i="15" l="1"/>
  <c r="A1" i="4" l="1"/>
  <c r="A1" i="3"/>
  <c r="A1" i="2"/>
  <c r="B1" i="15"/>
  <c r="C6" i="4" l="1"/>
  <c r="C7" i="4" l="1"/>
  <c r="C8" i="4" l="1"/>
  <c r="C9" i="4" l="1"/>
  <c r="C10" i="4" l="1"/>
  <c r="C11" i="4" l="1"/>
  <c r="C12" i="4" l="1"/>
  <c r="C13" i="4" l="1"/>
  <c r="C14" i="4" l="1"/>
  <c r="C15" i="4" l="1"/>
  <c r="C16" i="4" l="1"/>
  <c r="C17" i="4" l="1"/>
  <c r="C18" i="4" s="1"/>
  <c r="C19" i="4" s="1"/>
  <c r="C20" i="4" s="1"/>
  <c r="C21" i="4" s="1"/>
  <c r="C22" i="4" s="1"/>
  <c r="C23" i="4" s="1"/>
  <c r="C24" i="4" s="1"/>
  <c r="C25" i="4" s="1"/>
  <c r="C26" i="4" s="1"/>
  <c r="C27" i="4" s="1"/>
  <c r="C28" i="4" s="1"/>
  <c r="C29" i="4" s="1"/>
  <c r="C30" i="4" l="1"/>
  <c r="C31" i="4" l="1"/>
  <c r="C32" i="4" l="1"/>
  <c r="C33" i="4" l="1"/>
  <c r="C34" i="4" l="1"/>
  <c r="C35" i="4" l="1"/>
  <c r="C36" i="4" l="1"/>
  <c r="C37" i="4" l="1"/>
  <c r="C38" i="4" l="1"/>
  <c r="C39" i="4" l="1"/>
  <c r="C40" i="4" l="1"/>
  <c r="C41" i="4" l="1"/>
  <c r="C42" i="4" s="1"/>
  <c r="C43" i="4" s="1"/>
  <c r="C44" i="4" s="1"/>
  <c r="C45" i="4" s="1"/>
  <c r="C46" i="4" s="1"/>
  <c r="C47" i="4" s="1"/>
  <c r="C48" i="4" s="1"/>
  <c r="C49" i="4" s="1"/>
  <c r="C50" i="4" s="1"/>
  <c r="C51" i="4" s="1"/>
  <c r="C52" i="4" s="1"/>
  <c r="C53" i="4" s="1"/>
  <c r="C54" i="4" s="1"/>
  <c r="C55" i="4" s="1"/>
  <c r="C56" i="4" s="1"/>
  <c r="D9" i="15" l="1"/>
  <c r="E36" i="2"/>
  <c r="E75" i="2" s="1"/>
  <c r="E77" i="2" s="1"/>
</calcChain>
</file>

<file path=xl/sharedStrings.xml><?xml version="1.0" encoding="utf-8"?>
<sst xmlns="http://schemas.openxmlformats.org/spreadsheetml/2006/main" count="378" uniqueCount="301">
  <si>
    <t>ITEM / LINE NO.</t>
  </si>
  <si>
    <t>DESCRIPTION</t>
  </si>
  <si>
    <t>A</t>
  </si>
  <si>
    <t>Professional Services</t>
  </si>
  <si>
    <t>Right-of-Way Acquisition Services &amp; ROW Survey/Mapping</t>
  </si>
  <si>
    <t>Utility Locates, Utility Survey, and Utility Adjustment Design</t>
  </si>
  <si>
    <t>B</t>
  </si>
  <si>
    <t>Construction</t>
  </si>
  <si>
    <t>Traffic Control</t>
  </si>
  <si>
    <t>Environmental Mitigation</t>
  </si>
  <si>
    <t>Utility Adjustments</t>
  </si>
  <si>
    <t>TOTAL</t>
  </si>
  <si>
    <t>DESCRIPTION of APPROVED ATC</t>
  </si>
  <si>
    <t>Developer's Cumulative Draw</t>
  </si>
  <si>
    <t>Max Allowable Cumulative Draw</t>
  </si>
  <si>
    <t>C</t>
  </si>
  <si>
    <t>D</t>
  </si>
  <si>
    <t>Parcel Number and Description</t>
  </si>
  <si>
    <t xml:space="preserve">Notes:  </t>
  </si>
  <si>
    <t>- Per Section 3.3.3 of the Price Proposal, Adjustments for Avoided Schematic ROW will be treated as occurring on the date to which ADOT discounts future costs to present value for evaluation purposes. For evaluation purposes, this same dollar amount will be treated as the YOE dollar amount.</t>
  </si>
  <si>
    <t>From Bottom of Form M-2</t>
  </si>
  <si>
    <t>From Bottom of Form M-1.2</t>
  </si>
  <si>
    <t>From Bottom of Form M-1.3</t>
  </si>
  <si>
    <t>FMS</t>
  </si>
  <si>
    <t>Bridges</t>
  </si>
  <si>
    <t>Drainage</t>
  </si>
  <si>
    <t>Walls &amp; Noise Barriers</t>
  </si>
  <si>
    <t>Engineer's Field Office</t>
  </si>
  <si>
    <t>Construction Management</t>
  </si>
  <si>
    <t>Roadway</t>
  </si>
  <si>
    <r>
      <t>Signing</t>
    </r>
    <r>
      <rPr>
        <sz val="12"/>
        <color theme="1"/>
        <rFont val="Times New Roman"/>
        <family val="1"/>
      </rPr>
      <t> </t>
    </r>
  </si>
  <si>
    <t>Roadway Lighting</t>
  </si>
  <si>
    <t>Landscape</t>
  </si>
  <si>
    <t>B-20</t>
  </si>
  <si>
    <t>B-21</t>
  </si>
  <si>
    <r>
      <t>Signing</t>
    </r>
    <r>
      <rPr>
        <b/>
        <u/>
        <sz val="12"/>
        <color theme="1"/>
        <rFont val="Times New Roman"/>
        <family val="1"/>
      </rPr>
      <t> </t>
    </r>
  </si>
  <si>
    <t>Includes full compensation for furnishing all labor, materials, tools, equipment, and incidentals; performing all work effort in association with the construction management provisions and requirements as specified in the Contract Documents with no additional compensation being allowed therefor.</t>
  </si>
  <si>
    <t>Traffic Control &amp; Management</t>
  </si>
  <si>
    <t>Includes full compensation for furnishing all labor, materials, tools, equipment, and incidentals; performing all work efforts associated with the traffic control and management requirements for the Project as specified in the Contract Documents, with no additional compensation being allowed therefor.</t>
  </si>
  <si>
    <t>Includes full compensation for furnishing all labor, materials, tools, equipment, and incidentals; performing all work efforts associated with constructing all drainage improvements (complete in place) for the Project as specified in the Contract Documents, with no additional compensation being allowed therefor.</t>
  </si>
  <si>
    <t>Includes full compensation for furnishing all labor, materials, tools, equipment, and incidentals; performing all work efforts associated with all environmental mitigation activities (complete in place) for the Project as specified in the Contract Documents, with no additional compensation being allowed therefor.</t>
  </si>
  <si>
    <t>Community Outreach, Public Involvement</t>
  </si>
  <si>
    <t>Development Management</t>
  </si>
  <si>
    <t>Professional Services IQF, Construction IQF</t>
  </si>
  <si>
    <t>A-4</t>
  </si>
  <si>
    <t>A-5</t>
  </si>
  <si>
    <t>A-6</t>
  </si>
  <si>
    <t>A-7</t>
  </si>
  <si>
    <t>A-8</t>
  </si>
  <si>
    <t>Project Design, Design Survey</t>
  </si>
  <si>
    <t>Project Design, Design Survey, Site Investigation</t>
  </si>
  <si>
    <t>Includes full compensation for furnishing all labor, materials, tools, equipment, and incidentals; performing all work effort in association with the environmental permitting and governmental approval activities provisions and requirements as specified in the Contract Documents with no additional compensation being allowed therefor.</t>
  </si>
  <si>
    <t>Includes full compensation for furnishing all labor, materials, tools, equipment, and incidentals; performing all work effort in association with the utility location, utility survey, utility relocation design and utility coordination provisions and requirements as specified in the Contract Documents, with no additional compensation being allowed therefor.</t>
  </si>
  <si>
    <t>Professional Services Management</t>
  </si>
  <si>
    <t>Includes full compensation for furnishing all labor, materials, tools, equipment, and incidentals; performing all work effort in association with the community outreach and public involvement requirements and provisions as specified in the Contract Documents, with no additional compensation being allowed therefor.</t>
  </si>
  <si>
    <t>Includes full compensation for furnishing all labor, materials, tools, equipment, and incidentals; performing all work effort in association with the design, design survey, geotechnical engineering and site condition investigation provisions and requirements as specified in the Contract Documents, with no additional compensation being allowed therefor.</t>
  </si>
  <si>
    <t>Right-of-Way Acquisition Services</t>
  </si>
  <si>
    <t>Includes full compensation for furnishing all labor, materials, tools, equipment, and incidentals; performing all work effort in association with the Right-of-Way acquisition activities provisions and requirements as specified in the Contract Documents with no additional compensation being allowed therefor.</t>
  </si>
  <si>
    <t>Environmental Permitting</t>
  </si>
  <si>
    <t>Includes full compensation for furnishing all labor, materials, tools, equipment, and incidentals; performing all work effort in association with the Professional Services IQF and Construction IQF provisions and requirements as specified in the Contract Documents, with no additional compensation being allowed therefor.</t>
  </si>
  <si>
    <t xml:space="preserve">Includes full compensation for furnishing all labor, materials, tools, equipment, and incidentals; performing all work efforts associated with constructing all roadways (complete in place), including pavement construction, earthwork construction, roadway barriers, guardrails, fencing, demolition and roadway preparation  for the Project as specified in the Contract Documents, with no additional compensation being allowed therefor. 
</t>
  </si>
  <si>
    <t xml:space="preserve">Includes full compensation for furnishing all labor, materials, tools, equipment, and incidentals; performing all the work efforts associated with constructing all retaining walls and noise barriers (complete in place) for the Project, including associated aesthetics as specified in the Contract Documents, with no additional compensation being allowed therefor.
</t>
  </si>
  <si>
    <t>Includes full compensation for furnishing all labor, materials, tools, equipment, and incidentals; performing all work efforts associated with constructing all signing (complete in place) for the Project as specified in the Contract Documents, with no additional compensation being allowed therefor.</t>
  </si>
  <si>
    <t>Includes full compensation for furnishing all labor, materials, tools, equipment, and incidentals; performing all work efforts associated with constructing all FMS (complete in place) for the Project as specified in the Contract Documents, with no additional compensation being allowed therefor.</t>
  </si>
  <si>
    <t>Includes full compensation for furnishing all labor, materials, tools, equipment, and incidentals; performing all work efforts associated with constructing all roadway lighting and electrical improvements (complete in place) for the Project as specified in the Contract Documents, with no additional compensation being allowed therefor.</t>
  </si>
  <si>
    <t>Includes full compensation for furnishing all labor, materials, tools, equipment, and incidentals; performing all work efforts associated with providing and operating the Engineer's field offiee for the Project as specified in the Contract Documents, with no additional compensation being allowed therefor.</t>
  </si>
  <si>
    <t>Item Description for Elements Contained in Category ‘A’</t>
  </si>
  <si>
    <t>From Bottom of Form M-1.4</t>
  </si>
  <si>
    <t>ADJUSTMENTS TO D&amp;C PRICE FOR AVOIDED SCHEMATIC ROW</t>
  </si>
  <si>
    <t>-</t>
  </si>
  <si>
    <t>Per Diem Cost (YOE$)</t>
  </si>
  <si>
    <t>- List all approved ATCs which are incorporated into the Proposal, even if they do not result in additional costs to ADOT.</t>
  </si>
  <si>
    <t>- Costs to ADOT refers to the additional cost associated with the ATC as determined by ADOT and as set forth in the ATC approval letter.</t>
  </si>
  <si>
    <t>Costs to ADOT ($)</t>
  </si>
  <si>
    <t>- Credit is as determined by ADOT in the approval notification</t>
  </si>
  <si>
    <t>- Provide credit as a negative dollar amount</t>
  </si>
  <si>
    <t>Approval No.</t>
  </si>
  <si>
    <t>Approved ATC No.</t>
  </si>
  <si>
    <t>PRICE VALUE</t>
  </si>
  <si>
    <t>PRICE VALUE SUMMARY</t>
  </si>
  <si>
    <t>ATC ADJUSTMENTS TO PRICE</t>
  </si>
  <si>
    <t>D&amp;C PRICE DRAWS / CASH FLOW TABLE</t>
  </si>
  <si>
    <t>ADJUSTMENTS TO D&amp;C PRICE FOR ADVANCEMENT OR DELAY OF NTP 3</t>
  </si>
  <si>
    <t>Year of Maintenance Period</t>
  </si>
  <si>
    <t>Adjustments To D&amp;C Price For Avoided Schematic Row</t>
  </si>
  <si>
    <t>ATC Adjustments To Price</t>
  </si>
  <si>
    <t>Adjustments To D&amp;C Price For Advancement Or Delay Of NTP 3</t>
  </si>
  <si>
    <t>From Bottom of Form N-1</t>
  </si>
  <si>
    <t>D&amp;C Price</t>
  </si>
  <si>
    <t>(To Form M-1, Item #5)</t>
  </si>
  <si>
    <t>(To Form M-1, Item #1)</t>
  </si>
  <si>
    <t>(To Form M-1, Item #4)</t>
  </si>
  <si>
    <t>(To Form M-1, Item #3)</t>
  </si>
  <si>
    <t>(To Form M-1, Item #2)</t>
  </si>
  <si>
    <t>Credit Subtotal for 180 days</t>
  </si>
  <si>
    <r>
      <t xml:space="preserve">Credit Amount 
(Enter as a number </t>
    </r>
    <r>
      <rPr>
        <b/>
        <sz val="10"/>
        <color rgb="FF000000"/>
        <rFont val="Calibri"/>
        <family val="2"/>
      </rPr>
      <t>≤</t>
    </r>
    <r>
      <rPr>
        <b/>
        <sz val="9"/>
        <color rgb="FF000000"/>
        <rFont val="Arial"/>
        <family val="2"/>
      </rPr>
      <t xml:space="preserve"> 0</t>
    </r>
    <r>
      <rPr>
        <b/>
        <sz val="10"/>
        <color rgb="FF000000"/>
        <rFont val="Arial"/>
        <family val="2"/>
      </rPr>
      <t>)</t>
    </r>
  </si>
  <si>
    <t>Advancement Credit (Assumes NTP 3 occurs between 1 and 180 Days before NTP3 Window)</t>
  </si>
  <si>
    <t>Delay Cost (Assumes NTP 3 between 1 and 180 Days after NTP3 Window)</t>
  </si>
  <si>
    <t>Bonds</t>
  </si>
  <si>
    <t>Insurance</t>
  </si>
  <si>
    <t>Months after NTP1</t>
  </si>
  <si>
    <t>A-9</t>
  </si>
  <si>
    <t>Cost Subtotal for 180 days</t>
  </si>
  <si>
    <t>MAINTENANCE PRICE SUMMARY</t>
  </si>
  <si>
    <t>E</t>
  </si>
  <si>
    <t>F</t>
  </si>
  <si>
    <t>Total Routine Maintenance</t>
  </si>
  <si>
    <t>G</t>
  </si>
  <si>
    <t>Paving</t>
  </si>
  <si>
    <t>Sign Replacement</t>
  </si>
  <si>
    <t>Handback Items</t>
  </si>
  <si>
    <t>H</t>
  </si>
  <si>
    <t>Total Capital Asset Replacement Work</t>
  </si>
  <si>
    <t>I</t>
  </si>
  <si>
    <t>Maximum Price 
(Not to Exceed)</t>
  </si>
  <si>
    <t>Project Management Plan (PMP)</t>
  </si>
  <si>
    <t>1a</t>
  </si>
  <si>
    <t>Project Administration</t>
  </si>
  <si>
    <t>1b</t>
  </si>
  <si>
    <t>QMP General Requirements</t>
  </si>
  <si>
    <t>1c</t>
  </si>
  <si>
    <t>Design Quality Management Plan</t>
  </si>
  <si>
    <t>1d</t>
  </si>
  <si>
    <t>Construction Quality Management Plan</t>
  </si>
  <si>
    <t>1e</t>
  </si>
  <si>
    <t>Environmental Management Plan</t>
  </si>
  <si>
    <t>1f</t>
  </si>
  <si>
    <t>Public Involvement Plan</t>
  </si>
  <si>
    <t>1g</t>
  </si>
  <si>
    <t>Transportation Management Plan (TMP)</t>
  </si>
  <si>
    <t>Initial Core Office Lease &amp; Equipment</t>
  </si>
  <si>
    <t>Core Office &amp; Layout Plan</t>
  </si>
  <si>
    <t>Network Administration Plan &amp; Setup</t>
  </si>
  <si>
    <t>Project Baseline Schedule</t>
  </si>
  <si>
    <t>Segment Limits Map</t>
  </si>
  <si>
    <t>Submittal Schedule</t>
  </si>
  <si>
    <t>Safety Management Plan</t>
  </si>
  <si>
    <t>Collocation Office Elements</t>
  </si>
  <si>
    <t>ROW Activity Plan</t>
  </si>
  <si>
    <t>Item Description for Elements Contained in Category ‘B’</t>
  </si>
  <si>
    <t>C-29</t>
  </si>
  <si>
    <t>C-30</t>
  </si>
  <si>
    <t>C-31</t>
  </si>
  <si>
    <t>C-32</t>
  </si>
  <si>
    <t>C-34</t>
  </si>
  <si>
    <t>C-35</t>
  </si>
  <si>
    <t>C-36</t>
  </si>
  <si>
    <t xml:space="preserve"> Item Description for Elements Contained in Category 'C'</t>
  </si>
  <si>
    <t>A-1a</t>
  </si>
  <si>
    <t>A-1b</t>
  </si>
  <si>
    <t>A-1c</t>
  </si>
  <si>
    <t>A-1d</t>
  </si>
  <si>
    <t>A-1e</t>
  </si>
  <si>
    <t>A-1f</t>
  </si>
  <si>
    <t>A-1g</t>
  </si>
  <si>
    <t>A-10</t>
  </si>
  <si>
    <t>Includes full compensation for furnishing all labor, materials, tools, equipment, and incidentals; performing all work effort in association with  provisions and requirements related to development of the Project Administration section of the Project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</si>
  <si>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QMP General Requirements,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</si>
  <si>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Design Quality Management Plan ,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</si>
  <si>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Construction Quality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</si>
  <si>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Environmental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</si>
  <si>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Public Involvement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</si>
  <si>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Safety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</si>
  <si>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Transportation Management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</si>
  <si>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the initial core office lease and equipment,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</si>
  <si>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the Core Office &amp; Layout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</si>
  <si>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Network Administration Plan and setup,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</si>
  <si>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Project Baseline Schedule,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</si>
  <si>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Segment Limits Map,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</si>
  <si>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Submittal Schedule,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</si>
  <si>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ROW Activity Plan, as specified in the Contract Documents with no additional compensation being allowed therefor.</t>
  </si>
  <si>
    <t xml:space="preserve">Enter portions of the Project ROW that ADOT owns, or is in possession of, to conduct surveys and site investigations, including geotechnical, Hazardous Materials and Utilities investigations, </t>
  </si>
  <si>
    <t>Commence ROW acquisition services (but only after ADOT approves the ROW Activity Plan);</t>
  </si>
  <si>
    <t xml:space="preserve">Commence negotiating with the Union Pacific Railroad; </t>
  </si>
  <si>
    <t>Commence negotiating Utility Agreements with Utility Owners</t>
  </si>
  <si>
    <t>A-11</t>
  </si>
  <si>
    <t>A-12</t>
  </si>
  <si>
    <t>Commence ROW acquisition services (but only after ADOT approves the ROW Activity Plan)</t>
  </si>
  <si>
    <t>Includes full compensation for furnishing all labor, materials, tools, equipment, and incidentals; performing all work effort in association with provisions and requirements related to entering portions of the Project ROW that ADOT owns, or is in possession of, to conduct surveys and site investigations, including geotechnical, Hazardous Materials and Utilities investigations,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</si>
  <si>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ROW acquisition services (but only after ADOT approves the ROW Activity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</si>
  <si>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negotiating with the Union Pacific Railroad,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</si>
  <si>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commencing negotiating Utility Agreements with Utility Owners, as specified in the Contract Documents with no additional compensation being allowed therefor.</t>
  </si>
  <si>
    <t>Developer-Designated ROW</t>
  </si>
  <si>
    <t>C-37</t>
  </si>
  <si>
    <t>C-38</t>
  </si>
  <si>
    <t>C-39</t>
  </si>
  <si>
    <t>Includes full compensation for furnishing all labor, materials, tools, equipment, and incidentals; performing all work efforts associated with all Developer-Designated ROW for the Project as specified in the Contract Documents, with no additional compensation being allowed therefor.</t>
  </si>
  <si>
    <t>C-40</t>
  </si>
  <si>
    <t>Total Routine Maintenance
(From N-1.1)</t>
  </si>
  <si>
    <t xml:space="preserve">Total Capital Asset Replacement Work
(From N-1.2)
</t>
  </si>
  <si>
    <t>ROUTINE MAINTENANCE BREAKDOWN
(Enter figures in USD 2015$)</t>
  </si>
  <si>
    <t>CAPITAL ASSET REPLACEMENT WORK BREAKDOWN
(Enter figures in USD 2015$)</t>
  </si>
  <si>
    <r>
      <t>Note:</t>
    </r>
    <r>
      <rPr>
        <sz val="12"/>
        <color theme="1"/>
        <rFont val="Arial"/>
        <family val="2"/>
      </rPr>
      <t xml:space="preserve"> </t>
    </r>
    <r>
      <rPr>
        <b/>
        <sz val="12"/>
        <color theme="1"/>
        <rFont val="Arial"/>
        <family val="2"/>
      </rPr>
      <t>Proposer shall enter amounts in year-of-expenditure dollars.</t>
    </r>
  </si>
  <si>
    <t>J</t>
  </si>
  <si>
    <t>3a</t>
  </si>
  <si>
    <t>3b</t>
  </si>
  <si>
    <t>3c</t>
  </si>
  <si>
    <t>DBE Utilization Plan</t>
  </si>
  <si>
    <t>OJT Utilization Plan</t>
  </si>
  <si>
    <t>A-2</t>
  </si>
  <si>
    <t>A-3a</t>
  </si>
  <si>
    <t>A-3b</t>
  </si>
  <si>
    <t>A-3c</t>
  </si>
  <si>
    <t>Includes full compensation for furnishing all labor, materials, tools, equipment, and incidentals; performing all work effort in association with  provisions and requirements related to development of the DBE Utilization Plan,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</si>
  <si>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development of the OJT Utilization Plan, as specified in the Contract Documents with no additional compensation being allowed therefor.</t>
  </si>
  <si>
    <t>A-13</t>
  </si>
  <si>
    <t>A-14</t>
  </si>
  <si>
    <t>B-22</t>
  </si>
  <si>
    <t>B-23</t>
  </si>
  <si>
    <t>C-41</t>
  </si>
  <si>
    <t>C-42</t>
  </si>
  <si>
    <t xml:space="preserve">*Proposers shall bid each of the line items indicated, in no instance more than the applicable “Maximum Price”.  The bid amounts for the line items are part of, and shall be included in, Proposer’s lump sum D&amp;C Price.  Developer will bear the risk that its actual cost for a line item incurred prior to NTP 2 exceeds the line item bid amount.
The Developer will be paid according to the terms of the Agreement.
</t>
  </si>
  <si>
    <t xml:space="preserve">Item Total *
(YOE$) </t>
  </si>
  <si>
    <t>A-15</t>
  </si>
  <si>
    <t>B-24</t>
  </si>
  <si>
    <t>C-43</t>
  </si>
  <si>
    <t>Miscellaneous Construction Items</t>
  </si>
  <si>
    <t>Miscellaneous Professional Services</t>
  </si>
  <si>
    <t>Includes full compensation for furnishing all labor, materials, tools, equipment, and incidentals; performing all work effort in association with miscellaneous Professional Services, which are not included in other items, as specified in the Contract Documents, with no additional compensation being allowed therefor.</t>
  </si>
  <si>
    <t>Includes full compensation for furnishing all labor, materials, tools, equipment, and incidentals; performing all work effort in association with miscellaneous construction items, which are not included in other items, as specified in the Contract Documents, with no additional compensation being allowed therefor.</t>
  </si>
  <si>
    <t>Includes full compensation for furnishing all labor, materials, tools, equipment, and incidentals; performing all work effort in association with the Professional Services management provisions and requirements as specified in the Contract Documents with no additional compensation being allowed therefor.</t>
  </si>
  <si>
    <t>Includes full compensation for furnishing all labor, materials, tools, equipment, and incidentals; performing all work efforts associated with construction activities related to the installation of landscaping, including plant establishment, provisions and requirements (complete in place) for the Project as specified in the Contract Documents, with no additional compensation being allowed therefor. This item does not include the design of landscaping and aesthetics, which is included in item B-18.</t>
  </si>
  <si>
    <t>Includes full compensation for furnishing all labor, materials, tools, equipment, and incidentals; performing all work efforts associated with constructing all utility adjustments (complete in place) for the Project as specified in the Contract Documents, with no additional compensation being allowed therefor.</t>
  </si>
  <si>
    <t>Warranty Bond Premiums</t>
  </si>
  <si>
    <t>Includes all cost and incidentals in association with securing and providing warranty bonds meeting all Project provisions and requirements as specified in the Contract Documents with no additional compensation being allowed therefor.</t>
  </si>
  <si>
    <r>
      <t xml:space="preserve">Per Diem Credit (YOE$)
</t>
    </r>
    <r>
      <rPr>
        <sz val="11"/>
        <color theme="1"/>
        <rFont val="Calibri"/>
        <family val="2"/>
        <scheme val="minor"/>
      </rPr>
      <t>(Enter as a number ≤ 0)</t>
    </r>
  </si>
  <si>
    <t>Days 1 - 30</t>
  </si>
  <si>
    <t>Days 31 - 60</t>
  </si>
  <si>
    <t>Days 61 - 90</t>
  </si>
  <si>
    <t>Days 91 - 120</t>
  </si>
  <si>
    <t>Days 121 - 150</t>
  </si>
  <si>
    <t>Days 151 - 180</t>
  </si>
  <si>
    <t>30 Day Credit</t>
  </si>
  <si>
    <t>30 Day Cost</t>
  </si>
  <si>
    <t>Anticipated Draw / Cash Flow (YOE$)</t>
  </si>
  <si>
    <t>Includes full compensation for D&amp;C bond and insurance premirums to the extent payable per Section 13.3.6.3 of the Agreement with no additional compensation being allowed therefor.</t>
  </si>
  <si>
    <t>B-25</t>
  </si>
  <si>
    <t>C-44</t>
  </si>
  <si>
    <r>
      <t xml:space="preserve">Sum (Credit + Cost) </t>
    </r>
    <r>
      <rPr>
        <sz val="11"/>
        <color theme="1"/>
        <rFont val="Calibri"/>
        <family val="2"/>
      </rPr>
      <t>*</t>
    </r>
  </si>
  <si>
    <r>
      <t xml:space="preserve">*Note: </t>
    </r>
    <r>
      <rPr>
        <b/>
        <sz val="11"/>
        <color theme="1"/>
        <rFont val="Calibri"/>
        <family val="2"/>
      </rPr>
      <t xml:space="preserve"> If calculation of credit + cost is less than $0, the effect on the  Price Value will be $0.</t>
    </r>
  </si>
  <si>
    <t>Site Documentation</t>
  </si>
  <si>
    <t xml:space="preserve">Site Documentation </t>
  </si>
  <si>
    <t>Includes full compensation for furnishing all labor, materials, tools, equipment, and incidentals; performing all work effort in association with  provisions and requirements related to development of the Site Documentation Plan, as specified in the Contract Documents with no additional compensation being allowed therefor.</t>
  </si>
  <si>
    <t>Subtotal "A"</t>
  </si>
  <si>
    <t>Subtotal "B"</t>
  </si>
  <si>
    <t>Subtotal "C"</t>
  </si>
  <si>
    <t>Miscellaneous Professional Services not covered by Lines 20 - 26</t>
  </si>
  <si>
    <t>Subtotal Professional Services (Sum Lines 20 through 27)</t>
  </si>
  <si>
    <t>Miscellaneous Construction Items not covered by Lines 29 - 45)</t>
  </si>
  <si>
    <t>Subtotal Construction (Sum Lines 29 through 46)</t>
  </si>
  <si>
    <t>Total Price (Line 19 + Line 28 + Line 47)</t>
  </si>
  <si>
    <t>A-18</t>
  </si>
  <si>
    <t>B-26</t>
  </si>
  <si>
    <t>B-27</t>
  </si>
  <si>
    <t>C-45</t>
  </si>
  <si>
    <t>C-46</t>
  </si>
  <si>
    <t>- Add additional rows if needed.</t>
  </si>
  <si>
    <t>Total</t>
  </si>
  <si>
    <t>(To Form N-1, 
Column B)</t>
  </si>
  <si>
    <t>(To Form N-1, 
Column C)</t>
  </si>
  <si>
    <t>Routine Maintenance Escalation Factor</t>
  </si>
  <si>
    <t>Capital Asset Replacement Work Escalation Factor</t>
  </si>
  <si>
    <t xml:space="preserve">Escalated Total Annual Maintenance </t>
  </si>
  <si>
    <t>Discount Factor</t>
  </si>
  <si>
    <t>F = (B * C) + (D * E)</t>
  </si>
  <si>
    <t>H = F * G</t>
  </si>
  <si>
    <t>Factored Annual Maintenance Price</t>
  </si>
  <si>
    <t>Check for match w/ Form M-2</t>
  </si>
  <si>
    <t>Landscape, Litter &amp; Sweeping</t>
  </si>
  <si>
    <t>Development Costs</t>
  </si>
  <si>
    <t>K</t>
  </si>
  <si>
    <t>*Note: Elements listed in columns B, C, D, E and F are known elements of Capital Asset Replacement Work. Proposer shall list additional elements of Capital Asset Replacement Work in the headers of Columns  G, H, I and J</t>
  </si>
  <si>
    <t>All Other Maintenance</t>
  </si>
  <si>
    <t>Maintenance Elements</t>
  </si>
  <si>
    <t>Administrative Elements</t>
  </si>
  <si>
    <t>G = B + C + D + E + F</t>
  </si>
  <si>
    <t>Other costs</t>
  </si>
  <si>
    <t>33a</t>
  </si>
  <si>
    <t>33b</t>
  </si>
  <si>
    <t>Other Bridges</t>
  </si>
  <si>
    <t>Elwood Street Pedestrian Bridge</t>
  </si>
  <si>
    <t>C-33a</t>
  </si>
  <si>
    <t>C-33b</t>
  </si>
  <si>
    <t>Includes full compensation for furnishing all labor, materials, tools, equipment, and incidentals; performing all work efforts associated with designing and constructing the Elwood Street Pedestrian Bridge (complete in place) for the Project, including associated aesthetics and foundation elements, as specified in the Contract Documents, with no additional compensation being allowed therefor.</t>
  </si>
  <si>
    <t>Includes full compensation for furnishing all labor, materials, tools, equipment, and incidentals; performing all work efforts associated with constructing all bridges except for the Elwood Street Pedestrian Bridge (complete in place) for the Project, including associated aesthetics and foundation elements, as specified in the Contract Documents, with no additional compensation being allowed therefor.</t>
  </si>
  <si>
    <t>Mobilization, not including NTP 1 Work; Not to exceed 4% of D&amp;C Price (other than mobilization)</t>
  </si>
  <si>
    <t>Subtotal "Maximum Price" Items (other than mobilization)</t>
  </si>
  <si>
    <t>Includes full compensation for furnishing all labor, materials, tools, equipment, and incidentals; performing all work effort in association with  provisions and requirements related to mobilization, not including NTP 1 mobilization, as specified in the Contract Documents.</t>
  </si>
  <si>
    <t>Mobilization, not including NTP 1 mobilization; Not to exceed 4% of D&amp;C Price (other than mobilization)</t>
  </si>
  <si>
    <t>D&amp;C PRICE SUMMARY</t>
  </si>
  <si>
    <t>A-17</t>
  </si>
  <si>
    <t>D&amp;C bond and insurance premiums to the extent payable per 13.3.4.3 of the Agreement</t>
  </si>
  <si>
    <t>NTP 1 Work Effort</t>
  </si>
  <si>
    <t>Pre-NTP 2 Design Work</t>
  </si>
  <si>
    <t>NTP 1 mobilization; Not to exceed 1% of D&amp;C Price (other than mobilization)</t>
  </si>
  <si>
    <t>Subtotal NTP 1 Work (Sum Line 17 + Line 18)</t>
  </si>
  <si>
    <t xml:space="preserve">Other Insurance Coverages Not Required in NTP 1 </t>
  </si>
  <si>
    <t>Other Insurance Coverages Not Required in NTP 1</t>
  </si>
  <si>
    <t>Includes all cost and incidentals in association with securing and providing other insurance coverages not required in NTP 1 meeting all provisions and requirements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</si>
  <si>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pre-NTP 2 Design Work, as specified in the Contract Documents with no additional compensation being allowed therefor.</t>
  </si>
  <si>
    <t>Includes full compensation for furnishing all labor, materials, tools, equipment, and incidentals; performing all work effort in association with  provisions and requirements related to NTP 1 Mobilization, as specified in the Contract Documents with no additional compensation being allowed therefor.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</si>
</sst>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quot;$&quot;#,##0.00"/>
    <numFmt numFmtId="165" formatCode="[$-409]mmmm\ yyyy;@"/>
    <numFmt numFmtId="166" formatCode="_(&quot;$&quot;* #,##0_);_(&quot;$&quot;* \(#,##0\);_(&quot;$&quot;* &quot;-&quot;??_);_(@_)"/>
    <numFmt numFmtId="167" formatCode="0.0000"/>
  </numFmts>
  <fonts count="25" x14ac:knownFonts="1">
    <font>
      <sz val="11"/>
      <color theme="1"/>
      <name val="Calibri"/>
      <family val="2"/>
      <scheme val="minor"/>
    </font>
    <font>
      <sz val="11"/>
      <color theme="1"/>
      <name val="Calibri"/>
      <family val="2"/>
      <scheme val="minor"/>
    </font>
    <font>
      <sz val="12"/>
      <color theme="1"/>
      <name val="Times New Roman"/>
      <family val="1"/>
    </font>
    <font>
      <b/>
      <sz val="12"/>
      <color theme="1"/>
      <name val="Arial"/>
      <family val="2"/>
    </font>
    <font>
      <sz val="12"/>
      <color theme="1"/>
      <name val="Arial"/>
      <family val="2"/>
    </font>
    <font>
      <b/>
      <sz val="10"/>
      <color rgb="FF000000"/>
      <name val="Arial"/>
      <family val="2"/>
    </font>
    <font>
      <sz val="10"/>
      <color rgb="FF000000"/>
      <name val="Arial"/>
      <family val="2"/>
    </font>
    <font>
      <b/>
      <sz val="12"/>
      <name val="Arial"/>
      <family val="2"/>
    </font>
    <font>
      <sz val="12"/>
      <color theme="1"/>
      <name val="Calibri"/>
      <family val="2"/>
      <scheme val="minor"/>
    </font>
    <font>
      <b/>
      <u/>
      <sz val="12"/>
      <color theme="1"/>
      <name val="Arial"/>
      <family val="2"/>
    </font>
    <font>
      <b/>
      <sz val="11"/>
      <color theme="1"/>
      <name val="Calibri"/>
      <family val="2"/>
      <scheme val="minor"/>
    </font>
    <font>
      <b/>
      <i/>
      <sz val="12"/>
      <color theme="1"/>
      <name val="Arial"/>
      <family val="2"/>
    </font>
    <font>
      <b/>
      <sz val="12"/>
      <color theme="1"/>
      <name val="Calibri"/>
      <family val="2"/>
      <scheme val="minor"/>
    </font>
    <font>
      <b/>
      <u/>
      <sz val="12"/>
      <color theme="1"/>
      <name val="Times New Roman"/>
      <family val="1"/>
    </font>
    <font>
      <b/>
      <u/>
      <sz val="14"/>
      <color theme="1"/>
      <name val="Arial"/>
      <family val="2"/>
    </font>
    <font>
      <b/>
      <u/>
      <sz val="11"/>
      <color theme="1"/>
      <name val="Calibri"/>
      <family val="2"/>
      <scheme val="minor"/>
    </font>
    <font>
      <sz val="11"/>
      <color theme="1"/>
      <name val="Calibri"/>
      <family val="2"/>
    </font>
    <font>
      <b/>
      <sz val="10"/>
      <color rgb="FF000000"/>
      <name val="Calibri"/>
      <family val="2"/>
    </font>
    <font>
      <b/>
      <sz val="9"/>
      <color rgb="FF000000"/>
      <name val="Arial"/>
      <family val="2"/>
    </font>
    <font>
      <b/>
      <sz val="12"/>
      <color theme="0"/>
      <name val="Arial"/>
      <family val="2"/>
    </font>
    <font>
      <b/>
      <sz val="11"/>
      <color theme="1"/>
      <name val="Calibri"/>
      <family val="2"/>
    </font>
    <font>
      <i/>
      <sz val="12"/>
      <color theme="1"/>
      <name val="Arial"/>
      <family val="2"/>
    </font>
    <font>
      <sz val="12"/>
      <color theme="0"/>
      <name val="Arial"/>
      <family val="2"/>
    </font>
    <font>
      <sz val="11"/>
      <color theme="1"/>
      <name val="Calibri"/>
      <family val="2"/>
      <scheme val="minor"/>
    </font>
    <font>
      <b/>
      <sz val="11"/>
      <color theme="1"/>
      <name val="Arial"/>
      <family val="2"/>
    </font>
  </fonts>
  <fills count="12">
    <fill>
      <patternFill patternType="none"/>
    </fill>
    <fill>
      <patternFill patternType="gray125"/>
    </fill>
    <fill>
      <patternFill patternType="solid">
        <fgColor rgb="FFC0C0C0"/>
        <bgColor indexed="64"/>
      </patternFill>
    </fill>
    <fill>
      <patternFill patternType="solid">
        <fgColor rgb="FF969696"/>
        <bgColor indexed="64"/>
      </patternFill>
    </fill>
    <fill>
      <patternFill patternType="solid">
        <fgColor rgb="FFFFFF00"/>
        <bgColor indexed="64"/>
      </patternFill>
    </fill>
    <fill>
      <patternFill patternType="solid">
        <fgColor rgb="FFFFC000"/>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0.14999847407452621"/>
        <bgColor indexed="64"/>
      </patternFill>
    </fill>
    <fill>
      <patternFill patternType="solid">
        <fgColor rgb="FFFFFF99"/>
        <bgColor indexed="64"/>
      </patternFill>
    </fill>
    <fill>
      <patternFill patternType="solid">
        <fgColor rgb="FF000000"/>
        <bgColor indexed="64"/>
      </patternFill>
    </fill>
    <fill>
      <patternFill patternType="solid">
        <fgColor theme="0" tint="-0.249977111117893"/>
        <bgColor indexed="64"/>
      </patternFill>
    </fill>
  </fills>
  <borders count="46">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ck">
        <color indexed="64"/>
      </top>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63">
    <xf numFmtId="0" fontId="0" fillId="0" borderId="0" xfId="0"/>
    <xf numFmtId="0" fontId="0" fillId="0" borderId="0" xfId="0" applyAlignment="1">
      <alignment horizontal="center"/>
    </xf>
    <xf numFmtId="0" fontId="4" fillId="0" borderId="0" xfId="0" applyFont="1"/>
    <xf numFmtId="0" fontId="4" fillId="0" borderId="0" xfId="0" applyFont="1" applyAlignment="1">
      <alignment vertical="center"/>
    </xf>
    <xf numFmtId="0" fontId="4" fillId="0" borderId="0" xfId="0" applyFont="1" applyAlignment="1"/>
    <xf numFmtId="0" fontId="3" fillId="3" borderId="11" xfId="0" applyFont="1" applyFill="1" applyBorder="1" applyAlignment="1">
      <alignment horizontal="center" vertical="center"/>
    </xf>
    <xf numFmtId="0" fontId="3" fillId="3" borderId="4"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applyAlignment="1">
      <alignment vertical="center"/>
    </xf>
    <xf numFmtId="0" fontId="3" fillId="0" borderId="9" xfId="0" applyFont="1" applyBorder="1" applyAlignment="1">
      <alignment horizontal="center" vertical="center"/>
    </xf>
    <xf numFmtId="0" fontId="4" fillId="0" borderId="4" xfId="0" applyFont="1" applyBorder="1" applyAlignment="1">
      <alignment vertical="center" wrapText="1"/>
    </xf>
    <xf numFmtId="0" fontId="3" fillId="0" borderId="12" xfId="0" applyFont="1" applyBorder="1" applyAlignment="1">
      <alignment vertical="center"/>
    </xf>
    <xf numFmtId="0" fontId="4" fillId="0" borderId="6" xfId="0" applyFont="1" applyBorder="1" applyAlignment="1">
      <alignment vertical="center" wrapText="1"/>
    </xf>
    <xf numFmtId="0" fontId="4" fillId="0" borderId="12" xfId="0" applyFont="1" applyBorder="1" applyAlignment="1">
      <alignment horizontal="center" vertical="center"/>
    </xf>
    <xf numFmtId="0" fontId="3" fillId="0" borderId="12" xfId="0" applyFont="1" applyBorder="1" applyAlignment="1">
      <alignment horizontal="center" vertical="center"/>
    </xf>
    <xf numFmtId="0" fontId="4" fillId="0" borderId="0" xfId="0" applyFont="1" applyAlignment="1">
      <alignment horizontal="center" vertical="center"/>
    </xf>
    <xf numFmtId="0" fontId="4" fillId="0" borderId="9" xfId="0" applyFont="1" applyBorder="1" applyAlignment="1">
      <alignment vertical="center"/>
    </xf>
    <xf numFmtId="0" fontId="3" fillId="0" borderId="0" xfId="0" applyFont="1" applyAlignment="1">
      <alignment vertical="center" wrapText="1"/>
    </xf>
    <xf numFmtId="0" fontId="4" fillId="0" borderId="0" xfId="0" applyFont="1" applyAlignment="1">
      <alignment vertical="center" wrapText="1"/>
    </xf>
    <xf numFmtId="0" fontId="3" fillId="0" borderId="9" xfId="0" applyFont="1" applyBorder="1" applyAlignment="1">
      <alignment horizontal="center" vertical="center" wrapText="1"/>
    </xf>
    <xf numFmtId="0" fontId="3" fillId="3" borderId="11" xfId="0" applyFont="1" applyFill="1" applyBorder="1" applyAlignment="1">
      <alignment horizontal="center" vertical="center" wrapText="1"/>
    </xf>
    <xf numFmtId="0" fontId="6" fillId="0" borderId="0" xfId="0" applyFont="1" applyAlignment="1">
      <alignment horizontal="center" vertical="center" wrapText="1"/>
    </xf>
    <xf numFmtId="0" fontId="5" fillId="0" borderId="0" xfId="0" applyFont="1" applyAlignment="1">
      <alignment horizontal="right" vertical="center" wrapText="1"/>
    </xf>
    <xf numFmtId="0" fontId="3" fillId="0" borderId="0" xfId="0" applyFont="1" applyAlignment="1">
      <alignment vertical="top"/>
    </xf>
    <xf numFmtId="0" fontId="3" fillId="0" borderId="0" xfId="0" applyFont="1" applyBorder="1" applyAlignment="1">
      <alignment vertical="top" wrapText="1"/>
    </xf>
    <xf numFmtId="0" fontId="0" fillId="0" borderId="8" xfId="0" applyBorder="1" applyAlignment="1">
      <alignment horizontal="center"/>
    </xf>
    <xf numFmtId="0" fontId="0" fillId="0" borderId="15" xfId="0" applyBorder="1" applyAlignment="1">
      <alignment horizontal="center"/>
    </xf>
    <xf numFmtId="0" fontId="8" fillId="0" borderId="0" xfId="0" applyFont="1"/>
    <xf numFmtId="0" fontId="8" fillId="0" borderId="0" xfId="0" applyFont="1" applyAlignment="1">
      <alignment wrapText="1"/>
    </xf>
    <xf numFmtId="44" fontId="0" fillId="0" borderId="0" xfId="1" applyFont="1"/>
    <xf numFmtId="44" fontId="0" fillId="0" borderId="14" xfId="1" applyFont="1" applyBorder="1"/>
    <xf numFmtId="44" fontId="0" fillId="0" borderId="16" xfId="1" applyFont="1" applyBorder="1"/>
    <xf numFmtId="44" fontId="0" fillId="0" borderId="0" xfId="1" applyFont="1" applyFill="1" applyBorder="1"/>
    <xf numFmtId="0" fontId="0" fillId="0" borderId="0" xfId="0" applyAlignment="1">
      <alignment horizontal="center"/>
    </xf>
    <xf numFmtId="0" fontId="4" fillId="0" borderId="0" xfId="0" applyFont="1"/>
    <xf numFmtId="0" fontId="0" fillId="4" borderId="0" xfId="0" applyFill="1"/>
    <xf numFmtId="0" fontId="0" fillId="5" borderId="0" xfId="0" applyFill="1"/>
    <xf numFmtId="0" fontId="0" fillId="6" borderId="0" xfId="0" applyFill="1"/>
    <xf numFmtId="164" fontId="7" fillId="0" borderId="0" xfId="0" applyNumberFormat="1" applyFont="1" applyFill="1" applyBorder="1" applyAlignment="1">
      <alignment horizontal="center" wrapText="1"/>
    </xf>
    <xf numFmtId="0" fontId="0" fillId="0" borderId="15" xfId="0" applyFill="1" applyBorder="1" applyAlignment="1">
      <alignment horizontal="center"/>
    </xf>
    <xf numFmtId="44" fontId="0" fillId="0" borderId="16" xfId="1" applyFont="1" applyFill="1" applyBorder="1"/>
    <xf numFmtId="0" fontId="9" fillId="0" borderId="0" xfId="0" applyFont="1" applyAlignment="1">
      <alignment vertical="center"/>
    </xf>
    <xf numFmtId="0" fontId="4" fillId="0" borderId="0" xfId="0" applyFont="1"/>
    <xf numFmtId="0" fontId="4" fillId="0" borderId="0" xfId="0" applyFont="1"/>
    <xf numFmtId="0" fontId="11" fillId="0" borderId="7" xfId="0" applyFont="1" applyBorder="1" applyAlignment="1">
      <alignment horizontal="center" vertical="center" wrapText="1"/>
    </xf>
    <xf numFmtId="0" fontId="10" fillId="0" borderId="0" xfId="0" applyFont="1"/>
    <xf numFmtId="44" fontId="3" fillId="0" borderId="0" xfId="1" applyFont="1" applyAlignment="1">
      <alignment vertical="center"/>
    </xf>
    <xf numFmtId="44" fontId="0" fillId="0" borderId="0" xfId="1" applyFont="1" applyAlignment="1">
      <alignment horizontal="center" vertical="center"/>
    </xf>
    <xf numFmtId="0" fontId="4" fillId="0" borderId="0" xfId="0" applyFont="1" applyBorder="1" applyAlignment="1">
      <alignment vertical="center" wrapText="1"/>
    </xf>
    <xf numFmtId="0" fontId="12" fillId="0" borderId="0" xfId="0" applyFont="1"/>
    <xf numFmtId="0" fontId="9" fillId="0" borderId="0" xfId="0" applyFont="1" applyFill="1" applyBorder="1" applyAlignment="1">
      <alignment vertical="center" wrapText="1"/>
    </xf>
    <xf numFmtId="0" fontId="12" fillId="0" borderId="0" xfId="0" applyFont="1" applyAlignment="1">
      <alignment wrapText="1"/>
    </xf>
    <xf numFmtId="0" fontId="15" fillId="0" borderId="0" xfId="0" applyFont="1"/>
    <xf numFmtId="0" fontId="0" fillId="0" borderId="0" xfId="0" quotePrefix="1"/>
    <xf numFmtId="0" fontId="10" fillId="0" borderId="0" xfId="0" applyFont="1" applyAlignment="1">
      <alignment horizontal="center"/>
    </xf>
    <xf numFmtId="44" fontId="7" fillId="8" borderId="2" xfId="1" applyFont="1" applyFill="1" applyBorder="1" applyAlignment="1">
      <alignment horizontal="center" wrapText="1"/>
    </xf>
    <xf numFmtId="164" fontId="7" fillId="8" borderId="2" xfId="0" applyNumberFormat="1" applyFont="1" applyFill="1" applyBorder="1" applyAlignment="1">
      <alignment horizontal="center" wrapText="1"/>
    </xf>
    <xf numFmtId="44" fontId="7" fillId="8" borderId="18" xfId="1" applyFont="1" applyFill="1" applyBorder="1" applyAlignment="1">
      <alignment horizontal="center" wrapText="1"/>
    </xf>
    <xf numFmtId="164" fontId="7" fillId="8" borderId="3" xfId="0" applyNumberFormat="1" applyFont="1" applyFill="1" applyBorder="1" applyAlignment="1">
      <alignment horizontal="center" wrapText="1"/>
    </xf>
    <xf numFmtId="0" fontId="0" fillId="0" borderId="0" xfId="0" applyFill="1" applyAlignment="1">
      <alignment wrapText="1"/>
    </xf>
    <xf numFmtId="44" fontId="0" fillId="0" borderId="0" xfId="1" applyFont="1" applyFill="1" applyAlignment="1">
      <alignment horizontal="center"/>
    </xf>
    <xf numFmtId="44" fontId="0" fillId="0" borderId="7" xfId="1" applyFont="1" applyBorder="1"/>
    <xf numFmtId="164" fontId="7" fillId="8" borderId="5" xfId="0" applyNumberFormat="1" applyFont="1" applyFill="1" applyBorder="1" applyAlignment="1">
      <alignment horizontal="center" wrapText="1"/>
    </xf>
    <xf numFmtId="164" fontId="7" fillId="8" borderId="6" xfId="0" applyNumberFormat="1" applyFont="1" applyFill="1" applyBorder="1" applyAlignment="1">
      <alignment horizontal="center" wrapText="1"/>
    </xf>
    <xf numFmtId="165" fontId="10" fillId="0" borderId="0" xfId="0" applyNumberFormat="1" applyFont="1" applyAlignment="1">
      <alignment horizontal="center"/>
    </xf>
    <xf numFmtId="0" fontId="4" fillId="0" borderId="0" xfId="0" applyFont="1" applyBorder="1" applyAlignment="1">
      <alignment horizontal="center" vertical="center" wrapText="1"/>
    </xf>
    <xf numFmtId="44" fontId="4" fillId="0" borderId="0" xfId="1" applyFont="1" applyBorder="1" applyAlignment="1">
      <alignment horizontal="center" vertical="center" wrapText="1"/>
    </xf>
    <xf numFmtId="0" fontId="11" fillId="0" borderId="7" xfId="0" applyFont="1" applyBorder="1" applyAlignment="1">
      <alignment horizontal="left" vertical="center" wrapText="1"/>
    </xf>
    <xf numFmtId="0" fontId="4" fillId="0" borderId="0" xfId="0" applyFont="1" applyAlignment="1">
      <alignment horizontal="left" vertical="center"/>
    </xf>
    <xf numFmtId="0" fontId="4" fillId="0" borderId="0" xfId="0" applyFont="1" applyAlignment="1">
      <alignment horizontal="left"/>
    </xf>
    <xf numFmtId="0" fontId="4" fillId="0" borderId="7" xfId="0" applyFont="1" applyFill="1" applyBorder="1" applyAlignment="1">
      <alignment horizontal="center" vertical="center" wrapText="1"/>
    </xf>
    <xf numFmtId="44" fontId="3" fillId="0" borderId="7" xfId="0" applyNumberFormat="1" applyFont="1" applyBorder="1"/>
    <xf numFmtId="0" fontId="3" fillId="0" borderId="7" xfId="0" applyFont="1" applyBorder="1" applyAlignment="1">
      <alignment horizontal="left" vertical="center" wrapText="1"/>
    </xf>
    <xf numFmtId="0" fontId="3" fillId="7" borderId="7" xfId="0" applyFont="1" applyFill="1" applyBorder="1" applyAlignment="1">
      <alignment horizontal="left" vertical="center" wrapText="1"/>
    </xf>
    <xf numFmtId="0" fontId="3" fillId="7" borderId="7" xfId="0" applyFont="1" applyFill="1" applyBorder="1" applyAlignment="1">
      <alignment horizontal="center" vertical="center" wrapText="1"/>
    </xf>
    <xf numFmtId="44" fontId="4" fillId="7" borderId="7" xfId="0" applyNumberFormat="1" applyFont="1" applyFill="1" applyBorder="1" applyAlignment="1">
      <alignment horizontal="center" vertical="center" wrapText="1"/>
    </xf>
    <xf numFmtId="0" fontId="4" fillId="0" borderId="7" xfId="0" applyFont="1" applyBorder="1" applyAlignment="1">
      <alignment horizontal="center" vertical="center"/>
    </xf>
    <xf numFmtId="0" fontId="4" fillId="7" borderId="7" xfId="0" applyFont="1" applyFill="1" applyBorder="1" applyAlignment="1">
      <alignment horizontal="center" vertical="center"/>
    </xf>
    <xf numFmtId="0" fontId="0" fillId="0" borderId="0" xfId="0" applyAlignment="1">
      <alignment horizontal="center"/>
    </xf>
    <xf numFmtId="0" fontId="3" fillId="2" borderId="0" xfId="0" applyFont="1" applyFill="1" applyBorder="1" applyAlignment="1">
      <alignment horizontal="center" vertical="center" wrapText="1"/>
    </xf>
    <xf numFmtId="0" fontId="0" fillId="0" borderId="0" xfId="0" applyBorder="1"/>
    <xf numFmtId="0" fontId="3" fillId="0" borderId="20" xfId="0" applyFont="1" applyBorder="1" applyAlignment="1">
      <alignment horizontal="center" vertical="center" wrapText="1"/>
    </xf>
    <xf numFmtId="0" fontId="3" fillId="7" borderId="15" xfId="0" applyFont="1" applyFill="1" applyBorder="1" applyAlignment="1">
      <alignment horizontal="center" vertical="center" wrapText="1"/>
    </xf>
    <xf numFmtId="0" fontId="10" fillId="0" borderId="22" xfId="0" applyFont="1" applyBorder="1" applyAlignment="1">
      <alignment horizontal="center"/>
    </xf>
    <xf numFmtId="44" fontId="3" fillId="0" borderId="23" xfId="1" applyFont="1" applyBorder="1" applyAlignment="1">
      <alignment horizontal="center" vertical="center" wrapText="1"/>
    </xf>
    <xf numFmtId="0" fontId="4" fillId="0" borderId="0" xfId="0" applyFont="1" applyFill="1" applyAlignment="1">
      <alignment vertical="center" wrapText="1"/>
    </xf>
    <xf numFmtId="0" fontId="3" fillId="0" borderId="0" xfId="0" applyFont="1" applyFill="1" applyAlignment="1">
      <alignment vertical="center" wrapText="1"/>
    </xf>
    <xf numFmtId="44" fontId="10" fillId="0" borderId="1" xfId="1" applyFont="1" applyFill="1" applyBorder="1"/>
    <xf numFmtId="0" fontId="3" fillId="8" borderId="26" xfId="0" applyFont="1" applyFill="1" applyBorder="1" applyAlignment="1">
      <alignment horizontal="center" vertical="center" wrapText="1"/>
    </xf>
    <xf numFmtId="44" fontId="3" fillId="8" borderId="28" xfId="1"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8" borderId="17" xfId="0" applyFont="1" applyFill="1" applyBorder="1" applyAlignment="1">
      <alignment horizontal="center" vertical="center" wrapText="1"/>
    </xf>
    <xf numFmtId="44" fontId="3" fillId="8" borderId="25" xfId="1" applyFont="1" applyFill="1" applyBorder="1" applyAlignment="1">
      <alignment horizontal="center" vertical="center" wrapText="1"/>
    </xf>
    <xf numFmtId="17" fontId="0" fillId="0" borderId="0" xfId="0" applyNumberFormat="1"/>
    <xf numFmtId="0" fontId="0" fillId="0" borderId="0" xfId="0" applyAlignment="1">
      <alignment horizontal="center"/>
    </xf>
    <xf numFmtId="0" fontId="3" fillId="0" borderId="0" xfId="0" applyFont="1" applyAlignment="1">
      <alignment horizontal="center" vertical="top"/>
    </xf>
    <xf numFmtId="0" fontId="4" fillId="0" borderId="0" xfId="0" applyFont="1" applyBorder="1" applyAlignment="1">
      <alignment vertical="center" wrapText="1"/>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center" vertical="center" wrapText="1"/>
    </xf>
    <xf numFmtId="0" fontId="14" fillId="0" borderId="0" xfId="0" applyFont="1" applyAlignment="1">
      <alignment horizontal="center" vertical="center"/>
    </xf>
    <xf numFmtId="0" fontId="3" fillId="0" borderId="0" xfId="0" applyFont="1" applyAlignment="1">
      <alignment vertical="center" wrapText="1"/>
    </xf>
    <xf numFmtId="0" fontId="0" fillId="0" borderId="0" xfId="0" applyAlignment="1">
      <alignment horizontal="center"/>
    </xf>
    <xf numFmtId="0" fontId="3" fillId="8" borderId="29"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0" borderId="0" xfId="0" applyFont="1" applyAlignment="1">
      <alignment horizontal="center" vertical="top"/>
    </xf>
    <xf numFmtId="44" fontId="3" fillId="0" borderId="31" xfId="1" applyFont="1" applyBorder="1" applyAlignment="1">
      <alignment horizontal="center" vertical="center" wrapText="1"/>
    </xf>
    <xf numFmtId="44" fontId="3" fillId="7" borderId="19" xfId="1" applyFont="1" applyFill="1" applyBorder="1" applyAlignment="1">
      <alignment horizontal="center" vertical="center" wrapText="1"/>
    </xf>
    <xf numFmtId="0" fontId="0" fillId="0" borderId="0" xfId="0" applyBorder="1" applyAlignment="1">
      <alignment horizontal="center" wrapText="1"/>
    </xf>
    <xf numFmtId="0" fontId="3" fillId="0" borderId="0" xfId="0" applyFont="1" applyBorder="1" applyAlignment="1">
      <alignment horizontal="center" vertical="center" wrapText="1"/>
    </xf>
    <xf numFmtId="44" fontId="4" fillId="7" borderId="6" xfId="1" applyFont="1" applyFill="1" applyBorder="1" applyAlignment="1" applyProtection="1">
      <alignment vertical="center"/>
    </xf>
    <xf numFmtId="44" fontId="19" fillId="7" borderId="3" xfId="1" applyFont="1" applyFill="1" applyBorder="1" applyAlignment="1">
      <alignment horizontal="right" vertical="center"/>
    </xf>
    <xf numFmtId="0" fontId="4" fillId="7" borderId="1" xfId="0" applyFont="1" applyFill="1" applyBorder="1" applyAlignment="1">
      <alignment vertical="center" wrapText="1"/>
    </xf>
    <xf numFmtId="0" fontId="3" fillId="7" borderId="1" xfId="0" applyFont="1" applyFill="1" applyBorder="1" applyAlignment="1">
      <alignment vertical="center" wrapText="1"/>
    </xf>
    <xf numFmtId="0" fontId="3" fillId="0" borderId="0" xfId="0" applyFont="1" applyBorder="1" applyAlignment="1">
      <alignment horizontal="center" vertical="center"/>
    </xf>
    <xf numFmtId="44" fontId="19" fillId="7" borderId="6" xfId="1" applyFont="1" applyFill="1" applyBorder="1" applyAlignment="1">
      <alignment horizontal="right" vertical="center"/>
    </xf>
    <xf numFmtId="44" fontId="19" fillId="7" borderId="0" xfId="1" applyFont="1" applyFill="1" applyAlignment="1">
      <alignment horizontal="right" vertical="center"/>
    </xf>
    <xf numFmtId="0" fontId="14" fillId="0" borderId="0" xfId="0" applyFont="1" applyAlignment="1">
      <alignment vertical="center"/>
    </xf>
    <xf numFmtId="0" fontId="8" fillId="0" borderId="0" xfId="0" applyFont="1" applyBorder="1" applyAlignment="1">
      <alignment horizontal="center" wrapText="1"/>
    </xf>
    <xf numFmtId="44" fontId="0" fillId="0" borderId="0" xfId="1" applyFont="1" applyBorder="1" applyAlignment="1">
      <alignment horizontal="center" vertical="center"/>
    </xf>
    <xf numFmtId="44" fontId="3" fillId="0" borderId="7" xfId="0" applyNumberFormat="1" applyFont="1" applyFill="1" applyBorder="1"/>
    <xf numFmtId="44" fontId="4" fillId="0" borderId="7" xfId="1"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8" borderId="27" xfId="0" applyFont="1" applyFill="1" applyBorder="1" applyAlignment="1">
      <alignment horizontal="center" vertical="top" wrapText="1"/>
    </xf>
    <xf numFmtId="44" fontId="4" fillId="0" borderId="31" xfId="1" applyFont="1" applyBorder="1" applyAlignment="1">
      <alignment horizontal="center" vertical="center" wrapText="1"/>
    </xf>
    <xf numFmtId="44" fontId="3" fillId="0" borderId="21" xfId="1" applyFont="1" applyBorder="1" applyAlignment="1">
      <alignment horizontal="center" vertical="center" wrapText="1"/>
    </xf>
    <xf numFmtId="0" fontId="8" fillId="0" borderId="0" xfId="0" applyFont="1" applyFill="1"/>
    <xf numFmtId="0" fontId="3" fillId="0" borderId="10" xfId="0" applyFont="1" applyFill="1" applyBorder="1" applyAlignment="1">
      <alignment horizontal="center" vertical="center" wrapText="1"/>
    </xf>
    <xf numFmtId="0" fontId="3" fillId="0" borderId="0" xfId="0" applyFont="1" applyFill="1" applyAlignment="1">
      <alignment horizontal="center" vertical="center"/>
    </xf>
    <xf numFmtId="0" fontId="4"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vertical="center"/>
    </xf>
    <xf numFmtId="0" fontId="2" fillId="0" borderId="0" xfId="0" applyFont="1" applyFill="1" applyAlignment="1">
      <alignment vertical="center"/>
    </xf>
    <xf numFmtId="0" fontId="9" fillId="0" borderId="0" xfId="0" applyFont="1" applyFill="1" applyBorder="1" applyAlignment="1">
      <alignment horizontal="center" vertical="center"/>
    </xf>
    <xf numFmtId="0" fontId="12" fillId="0" borderId="0" xfId="0" applyFont="1" applyFill="1"/>
    <xf numFmtId="0" fontId="4" fillId="0" borderId="6" xfId="0" applyFont="1" applyFill="1" applyBorder="1" applyAlignment="1">
      <alignment vertical="center" wrapText="1"/>
    </xf>
    <xf numFmtId="0" fontId="3" fillId="0" borderId="6" xfId="0" applyFont="1" applyFill="1" applyBorder="1" applyAlignment="1">
      <alignment vertical="center" wrapText="1"/>
    </xf>
    <xf numFmtId="0" fontId="0" fillId="0" borderId="0" xfId="0" applyAlignment="1">
      <alignment horizontal="center"/>
    </xf>
    <xf numFmtId="0" fontId="3" fillId="0" borderId="0" xfId="0" applyFont="1" applyAlignment="1">
      <alignment horizontal="center" vertical="top"/>
    </xf>
    <xf numFmtId="0" fontId="10" fillId="0" borderId="0" xfId="0" applyFont="1" applyAlignment="1">
      <alignment horizontal="center" wrapText="1"/>
    </xf>
    <xf numFmtId="0" fontId="10" fillId="0" borderId="7" xfId="0" applyFont="1" applyBorder="1" applyAlignment="1">
      <alignment horizontal="center"/>
    </xf>
    <xf numFmtId="0" fontId="10" fillId="0" borderId="0" xfId="0" applyFont="1" applyAlignment="1">
      <alignment horizontal="center" vertical="center"/>
    </xf>
    <xf numFmtId="44" fontId="0" fillId="0" borderId="7" xfId="0" applyNumberFormat="1" applyBorder="1"/>
    <xf numFmtId="0" fontId="3" fillId="0" borderId="0" xfId="0" applyFont="1" applyAlignment="1">
      <alignment horizontal="center" vertical="top"/>
    </xf>
    <xf numFmtId="0" fontId="3" fillId="0" borderId="0" xfId="0" applyFont="1" applyAlignment="1">
      <alignment horizontal="center" vertical="center"/>
    </xf>
    <xf numFmtId="0" fontId="9" fillId="0" borderId="0" xfId="0" applyFont="1" applyBorder="1" applyAlignment="1">
      <alignment vertical="center" wrapText="1"/>
    </xf>
    <xf numFmtId="0" fontId="3" fillId="0" borderId="0" xfId="0" applyFont="1" applyAlignment="1">
      <alignment horizontal="center" vertical="top"/>
    </xf>
    <xf numFmtId="0" fontId="3" fillId="0" borderId="0" xfId="0" applyFont="1" applyAlignment="1">
      <alignment horizontal="center" vertical="center"/>
    </xf>
    <xf numFmtId="0" fontId="4" fillId="0" borderId="4" xfId="0" applyFont="1" applyBorder="1" applyAlignment="1">
      <alignment vertical="center"/>
    </xf>
    <xf numFmtId="0" fontId="21" fillId="10" borderId="4" xfId="0" applyFont="1" applyFill="1" applyBorder="1" applyAlignment="1">
      <alignment vertical="center"/>
    </xf>
    <xf numFmtId="0" fontId="4" fillId="0" borderId="3" xfId="0" applyFont="1" applyFill="1" applyBorder="1" applyAlignment="1">
      <alignment horizontal="left" vertical="center" indent="8"/>
    </xf>
    <xf numFmtId="0" fontId="4" fillId="0" borderId="6" xfId="0" applyFont="1" applyBorder="1" applyAlignment="1">
      <alignment horizontal="left" vertical="center" indent="2"/>
    </xf>
    <xf numFmtId="166" fontId="4" fillId="0" borderId="6" xfId="1" applyNumberFormat="1" applyFont="1" applyBorder="1" applyAlignment="1">
      <alignment horizontal="center" vertical="center"/>
    </xf>
    <xf numFmtId="0" fontId="4" fillId="0" borderId="6" xfId="0" applyFont="1" applyBorder="1" applyAlignment="1">
      <alignment vertical="center"/>
    </xf>
    <xf numFmtId="166" fontId="4" fillId="10" borderId="6" xfId="0" applyNumberFormat="1" applyFont="1" applyFill="1" applyBorder="1" applyAlignment="1">
      <alignment vertical="center"/>
    </xf>
    <xf numFmtId="0" fontId="4" fillId="0" borderId="1" xfId="0" applyFont="1" applyBorder="1" applyAlignment="1">
      <alignment horizontal="justify" vertical="center"/>
    </xf>
    <xf numFmtId="0" fontId="4" fillId="0" borderId="1" xfId="0" applyFont="1" applyBorder="1"/>
    <xf numFmtId="0" fontId="4" fillId="0" borderId="1" xfId="0" applyFont="1" applyFill="1" applyBorder="1"/>
    <xf numFmtId="0" fontId="4" fillId="0" borderId="1" xfId="0" applyFont="1" applyBorder="1" applyAlignment="1">
      <alignment vertical="center"/>
    </xf>
    <xf numFmtId="166" fontId="4" fillId="7" borderId="6" xfId="1" applyNumberFormat="1" applyFont="1" applyFill="1" applyBorder="1" applyAlignment="1">
      <alignment horizontal="center" vertical="center"/>
    </xf>
    <xf numFmtId="0" fontId="3" fillId="0" borderId="6" xfId="0" applyFont="1" applyFill="1" applyBorder="1" applyAlignment="1">
      <alignment vertical="center"/>
    </xf>
    <xf numFmtId="166" fontId="22" fillId="10" borderId="6" xfId="1" applyNumberFormat="1" applyFont="1" applyFill="1" applyBorder="1" applyAlignment="1">
      <alignment horizontal="center" vertical="center"/>
    </xf>
    <xf numFmtId="0" fontId="3" fillId="0" borderId="6" xfId="0" applyFont="1" applyBorder="1" applyAlignment="1">
      <alignment vertical="center"/>
    </xf>
    <xf numFmtId="44" fontId="4" fillId="0" borderId="11" xfId="1" applyFont="1" applyFill="1" applyBorder="1" applyAlignment="1" applyProtection="1">
      <alignment vertical="center"/>
    </xf>
    <xf numFmtId="0" fontId="3" fillId="0" borderId="11" xfId="0" applyFont="1" applyFill="1" applyBorder="1" applyAlignment="1">
      <alignment horizontal="center" vertical="center"/>
    </xf>
    <xf numFmtId="0" fontId="3" fillId="0" borderId="11" xfId="0" applyFont="1" applyBorder="1" applyAlignment="1">
      <alignment vertical="center"/>
    </xf>
    <xf numFmtId="166" fontId="22" fillId="0" borderId="11" xfId="1" applyNumberFormat="1" applyFont="1" applyFill="1" applyBorder="1" applyAlignment="1">
      <alignment horizontal="center" vertical="center"/>
    </xf>
    <xf numFmtId="44" fontId="22" fillId="10" borderId="3" xfId="1" applyNumberFormat="1" applyFont="1" applyFill="1" applyBorder="1" applyAlignment="1">
      <alignment horizontal="center" vertical="center"/>
    </xf>
    <xf numFmtId="0" fontId="8" fillId="0" borderId="32" xfId="0" applyFont="1" applyBorder="1" applyAlignment="1">
      <alignment horizontal="center" wrapText="1"/>
    </xf>
    <xf numFmtId="44" fontId="4" fillId="9" borderId="6" xfId="1" applyFont="1" applyFill="1" applyBorder="1" applyAlignment="1" applyProtection="1">
      <alignment vertical="center"/>
      <protection locked="0"/>
    </xf>
    <xf numFmtId="44" fontId="4" fillId="9" borderId="3" xfId="1" applyFont="1" applyFill="1" applyBorder="1" applyAlignment="1" applyProtection="1">
      <alignment vertical="center"/>
      <protection locked="0"/>
    </xf>
    <xf numFmtId="44" fontId="5" fillId="0" borderId="13" xfId="1" applyFont="1" applyBorder="1" applyAlignment="1">
      <alignment horizontal="right" vertical="center" wrapText="1"/>
    </xf>
    <xf numFmtId="0" fontId="0"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wrapText="1"/>
      <protection locked="0"/>
    </xf>
    <xf numFmtId="44" fontId="0" fillId="0" borderId="0" xfId="1" applyFont="1" applyFill="1" applyBorder="1" applyAlignment="1" applyProtection="1">
      <alignment horizontal="right" vertical="center" wrapText="1"/>
      <protection locked="0"/>
    </xf>
    <xf numFmtId="0" fontId="0" fillId="0" borderId="0" xfId="0" applyFont="1" applyFill="1" applyBorder="1" applyAlignment="1" applyProtection="1">
      <alignment horizontal="right" vertical="center" wrapText="1"/>
      <protection locked="0"/>
    </xf>
    <xf numFmtId="44" fontId="5" fillId="0" borderId="33" xfId="1" applyFont="1" applyBorder="1" applyAlignment="1">
      <alignment horizontal="right" vertical="center" wrapText="1"/>
    </xf>
    <xf numFmtId="44" fontId="0" fillId="9" borderId="7" xfId="1" applyFont="1" applyFill="1" applyBorder="1" applyAlignment="1" applyProtection="1">
      <alignment horizontal="center"/>
      <protection locked="0"/>
    </xf>
    <xf numFmtId="44" fontId="0" fillId="9" borderId="7" xfId="1" applyFont="1" applyFill="1" applyBorder="1" applyProtection="1">
      <protection locked="0"/>
    </xf>
    <xf numFmtId="44" fontId="0" fillId="9" borderId="14" xfId="1" applyFont="1" applyFill="1" applyBorder="1" applyProtection="1">
      <protection locked="0"/>
    </xf>
    <xf numFmtId="44" fontId="0" fillId="9" borderId="16" xfId="1" applyFont="1" applyFill="1" applyBorder="1" applyProtection="1">
      <protection locked="0"/>
    </xf>
    <xf numFmtId="44" fontId="3" fillId="9" borderId="31" xfId="1" applyFont="1" applyFill="1" applyBorder="1" applyAlignment="1" applyProtection="1">
      <alignment horizontal="center" vertical="center" wrapText="1"/>
      <protection locked="0"/>
    </xf>
    <xf numFmtId="0" fontId="3" fillId="9" borderId="2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right" vertical="center" wrapText="1"/>
    </xf>
    <xf numFmtId="44" fontId="1" fillId="0" borderId="0" xfId="1" applyNumberFormat="1" applyFont="1" applyFill="1" applyBorder="1" applyAlignment="1" applyProtection="1">
      <alignment horizontal="right" vertical="center" wrapText="1"/>
    </xf>
    <xf numFmtId="0" fontId="23" fillId="0" borderId="0" xfId="0" applyFont="1" applyFill="1" applyBorder="1" applyAlignment="1" applyProtection="1">
      <alignment horizontal="center" vertical="center" wrapText="1"/>
    </xf>
    <xf numFmtId="0" fontId="23" fillId="0" borderId="0" xfId="0" applyFont="1" applyFill="1" applyBorder="1" applyAlignment="1" applyProtection="1">
      <alignment horizontal="right" vertical="center" wrapText="1"/>
    </xf>
    <xf numFmtId="44" fontId="23" fillId="0" borderId="0" xfId="0" applyNumberFormat="1" applyFont="1" applyFill="1" applyBorder="1" applyAlignment="1" applyProtection="1">
      <alignment horizontal="right" vertical="center" wrapText="1"/>
    </xf>
    <xf numFmtId="0" fontId="0" fillId="0" borderId="0" xfId="0" applyAlignment="1">
      <alignment horizontal="center" wrapText="1"/>
    </xf>
    <xf numFmtId="0" fontId="3" fillId="8" borderId="34" xfId="0" applyFont="1" applyFill="1" applyBorder="1" applyAlignment="1">
      <alignment horizontal="center" vertical="top" wrapText="1"/>
    </xf>
    <xf numFmtId="0" fontId="3" fillId="8" borderId="35" xfId="0" applyFont="1" applyFill="1" applyBorder="1" applyAlignment="1">
      <alignment horizontal="center" vertical="center" wrapText="1"/>
    </xf>
    <xf numFmtId="10" fontId="3" fillId="8" borderId="30" xfId="0" applyNumberFormat="1" applyFont="1" applyFill="1" applyBorder="1" applyAlignment="1">
      <alignment horizontal="center" vertical="center" wrapText="1"/>
    </xf>
    <xf numFmtId="10" fontId="3" fillId="0" borderId="0" xfId="2" applyNumberFormat="1" applyFont="1" applyFill="1" applyBorder="1" applyAlignment="1">
      <alignment horizontal="center" vertical="center" wrapText="1"/>
    </xf>
    <xf numFmtId="10" fontId="3" fillId="8" borderId="29" xfId="2" applyNumberFormat="1" applyFont="1" applyFill="1" applyBorder="1" applyAlignment="1">
      <alignment horizontal="center" vertical="center" wrapText="1"/>
    </xf>
    <xf numFmtId="10" fontId="3" fillId="8" borderId="30" xfId="2" applyNumberFormat="1" applyFont="1" applyFill="1" applyBorder="1" applyAlignment="1">
      <alignment horizontal="center" vertical="center" wrapText="1"/>
    </xf>
    <xf numFmtId="10" fontId="0" fillId="0" borderId="0" xfId="2" applyNumberFormat="1" applyFont="1" applyAlignment="1">
      <alignment horizontal="center"/>
    </xf>
    <xf numFmtId="10" fontId="0" fillId="0" borderId="0" xfId="2" applyNumberFormat="1" applyFont="1"/>
    <xf numFmtId="167" fontId="4" fillId="0" borderId="31" xfId="2" applyNumberFormat="1" applyFont="1" applyBorder="1" applyAlignment="1">
      <alignment horizontal="center" vertical="center" wrapText="1"/>
    </xf>
    <xf numFmtId="44" fontId="3" fillId="8" borderId="34" xfId="1" applyFont="1" applyFill="1" applyBorder="1" applyAlignment="1">
      <alignment horizontal="center" vertical="center" wrapText="1"/>
    </xf>
    <xf numFmtId="44" fontId="3" fillId="8" borderId="35" xfId="1" applyFont="1" applyFill="1" applyBorder="1" applyAlignment="1">
      <alignment horizontal="center" vertical="center" wrapText="1"/>
    </xf>
    <xf numFmtId="10" fontId="3" fillId="8" borderId="37" xfId="0" applyNumberFormat="1" applyFont="1" applyFill="1" applyBorder="1" applyAlignment="1">
      <alignment horizontal="center" vertical="center" wrapText="1"/>
    </xf>
    <xf numFmtId="44" fontId="3" fillId="0" borderId="32" xfId="1" applyFont="1" applyBorder="1" applyAlignment="1">
      <alignment horizontal="center" vertical="center" wrapText="1"/>
    </xf>
    <xf numFmtId="10" fontId="3" fillId="8" borderId="17" xfId="0" applyNumberFormat="1" applyFont="1" applyFill="1" applyBorder="1" applyAlignment="1">
      <alignment horizontal="center" vertical="center" wrapText="1"/>
    </xf>
    <xf numFmtId="44" fontId="4" fillId="7" borderId="21" xfId="1" applyFont="1" applyFill="1" applyBorder="1" applyAlignment="1">
      <alignment horizontal="center" vertical="center" wrapText="1"/>
    </xf>
    <xf numFmtId="10" fontId="3" fillId="8" borderId="35" xfId="0" applyNumberFormat="1" applyFont="1" applyFill="1" applyBorder="1" applyAlignment="1">
      <alignment horizontal="center" vertical="center" wrapText="1"/>
    </xf>
    <xf numFmtId="167" fontId="4" fillId="0" borderId="32" xfId="1" applyNumberFormat="1" applyFont="1" applyBorder="1" applyAlignment="1">
      <alignment horizontal="center" vertical="center" wrapText="1"/>
    </xf>
    <xf numFmtId="44" fontId="4" fillId="7" borderId="32" xfId="1" applyFont="1" applyFill="1" applyBorder="1" applyAlignment="1">
      <alignment horizontal="center" vertical="center" wrapText="1"/>
    </xf>
    <xf numFmtId="0" fontId="3" fillId="7" borderId="38" xfId="0" applyFont="1" applyFill="1" applyBorder="1" applyAlignment="1">
      <alignment horizontal="center" vertical="center" wrapText="1"/>
    </xf>
    <xf numFmtId="44" fontId="3" fillId="7" borderId="39" xfId="1" applyFont="1" applyFill="1" applyBorder="1" applyAlignment="1">
      <alignment horizontal="center" vertical="center" wrapText="1"/>
    </xf>
    <xf numFmtId="10" fontId="3" fillId="7" borderId="39" xfId="2" applyNumberFormat="1" applyFont="1" applyFill="1" applyBorder="1" applyAlignment="1">
      <alignment horizontal="center" vertical="center" wrapText="1"/>
    </xf>
    <xf numFmtId="44" fontId="4" fillId="7" borderId="39" xfId="1" applyFont="1" applyFill="1" applyBorder="1" applyAlignment="1">
      <alignment horizontal="center" vertical="center" wrapText="1"/>
    </xf>
    <xf numFmtId="0" fontId="10" fillId="0" borderId="0" xfId="0" applyFont="1" applyBorder="1" applyAlignment="1">
      <alignment horizontal="center"/>
    </xf>
    <xf numFmtId="44" fontId="3" fillId="0" borderId="0" xfId="1" applyFont="1" applyBorder="1" applyAlignment="1">
      <alignment horizontal="center" vertical="center" wrapText="1"/>
    </xf>
    <xf numFmtId="10" fontId="3" fillId="0" borderId="0" xfId="2" applyNumberFormat="1" applyFont="1" applyBorder="1" applyAlignment="1">
      <alignment horizontal="center" vertical="center" wrapText="1"/>
    </xf>
    <xf numFmtId="44" fontId="3" fillId="0" borderId="40" xfId="1" applyFont="1" applyBorder="1" applyAlignment="1">
      <alignment horizontal="center" vertical="center" wrapText="1"/>
    </xf>
    <xf numFmtId="44" fontId="3" fillId="11" borderId="36" xfId="1" applyFont="1" applyFill="1" applyBorder="1" applyAlignment="1">
      <alignment horizontal="center" vertical="center" wrapText="1"/>
    </xf>
    <xf numFmtId="0" fontId="4" fillId="0" borderId="0" xfId="0" applyFont="1" applyAlignment="1">
      <alignment vertical="center" wrapText="1"/>
    </xf>
    <xf numFmtId="0" fontId="9" fillId="0" borderId="0" xfId="0" applyFont="1" applyBorder="1" applyAlignment="1">
      <alignment vertical="center" wrapText="1"/>
    </xf>
    <xf numFmtId="0" fontId="8" fillId="0" borderId="31" xfId="0" applyFont="1" applyBorder="1" applyAlignment="1">
      <alignment horizontal="center" vertical="center"/>
    </xf>
    <xf numFmtId="0" fontId="3" fillId="7" borderId="19" xfId="0" applyFont="1" applyFill="1" applyBorder="1" applyAlignment="1">
      <alignment horizontal="center" vertical="center" wrapText="1"/>
    </xf>
    <xf numFmtId="0" fontId="10" fillId="0" borderId="42" xfId="0" applyFont="1" applyBorder="1" applyAlignment="1">
      <alignment horizontal="center"/>
    </xf>
    <xf numFmtId="0" fontId="24" fillId="8" borderId="30" xfId="0" applyFont="1" applyFill="1" applyBorder="1" applyAlignment="1">
      <alignment horizontal="center" vertical="center" wrapText="1"/>
    </xf>
    <xf numFmtId="44" fontId="4" fillId="7" borderId="1" xfId="1" applyFont="1" applyFill="1" applyBorder="1" applyAlignment="1" applyProtection="1">
      <alignment vertical="center"/>
    </xf>
    <xf numFmtId="0" fontId="4" fillId="0" borderId="1" xfId="0" applyFont="1" applyFill="1" applyBorder="1" applyAlignment="1">
      <alignment horizontal="right" vertical="center"/>
    </xf>
    <xf numFmtId="0" fontId="4" fillId="0" borderId="6" xfId="0" applyFont="1" applyBorder="1" applyAlignment="1">
      <alignment horizontal="left" vertical="center" wrapText="1" indent="5"/>
    </xf>
    <xf numFmtId="166" fontId="4" fillId="7" borderId="1" xfId="1" applyNumberFormat="1" applyFont="1" applyFill="1" applyBorder="1" applyAlignment="1">
      <alignment vertical="center" wrapText="1"/>
    </xf>
    <xf numFmtId="44" fontId="8" fillId="0" borderId="0" xfId="0" applyNumberFormat="1" applyFont="1"/>
    <xf numFmtId="0" fontId="3" fillId="0" borderId="0" xfId="0" applyFont="1" applyBorder="1" applyAlignment="1">
      <alignment horizontal="center" vertical="top"/>
    </xf>
    <xf numFmtId="0" fontId="9" fillId="0" borderId="0" xfId="0" applyFont="1" applyAlignment="1">
      <alignment horizontal="center" vertical="top"/>
    </xf>
    <xf numFmtId="0" fontId="4" fillId="0" borderId="0" xfId="0" applyFont="1" applyAlignment="1">
      <alignment vertical="center" wrapText="1"/>
    </xf>
    <xf numFmtId="0" fontId="4" fillId="0" borderId="0" xfId="0" applyFont="1" applyAlignment="1">
      <alignment wrapText="1"/>
    </xf>
    <xf numFmtId="0" fontId="14" fillId="0" borderId="0" xfId="0" applyFont="1" applyAlignment="1">
      <alignment horizontal="center" vertical="center"/>
    </xf>
    <xf numFmtId="0" fontId="3" fillId="0" borderId="9" xfId="0" applyFont="1" applyBorder="1" applyAlignment="1">
      <alignment horizontal="center" vertical="top"/>
    </xf>
    <xf numFmtId="0" fontId="3" fillId="0" borderId="0" xfId="0" applyFont="1" applyFill="1" applyAlignment="1">
      <alignment horizontal="center" vertical="center"/>
    </xf>
    <xf numFmtId="0" fontId="3" fillId="0" borderId="9" xfId="0" applyFont="1" applyFill="1" applyBorder="1" applyAlignment="1">
      <alignment horizontal="center" vertical="center"/>
    </xf>
    <xf numFmtId="0" fontId="3" fillId="0" borderId="0" xfId="0" applyFont="1" applyAlignment="1">
      <alignment horizontal="center" vertical="center" wrapText="1"/>
    </xf>
    <xf numFmtId="0" fontId="3" fillId="0" borderId="9" xfId="0" applyFont="1" applyBorder="1" applyAlignment="1">
      <alignment horizontal="center" vertical="center" wrapText="1"/>
    </xf>
    <xf numFmtId="0" fontId="3" fillId="0" borderId="0" xfId="0" applyFont="1" applyAlignment="1">
      <alignment horizontal="center" vertical="center"/>
    </xf>
    <xf numFmtId="0" fontId="14" fillId="0" borderId="0" xfId="0" applyFont="1" applyAlignment="1">
      <alignment horizontal="center" vertical="center" wrapText="1"/>
    </xf>
    <xf numFmtId="0" fontId="9" fillId="0" borderId="0" xfId="0" applyFont="1" applyBorder="1" applyAlignment="1">
      <alignment vertical="center" wrapText="1"/>
    </xf>
    <xf numFmtId="0" fontId="3" fillId="0" borderId="0" xfId="0" quotePrefix="1" applyFont="1" applyAlignment="1">
      <alignment horizontal="left" vertical="top" wrapText="1"/>
    </xf>
    <xf numFmtId="0" fontId="3" fillId="0" borderId="0" xfId="0" quotePrefix="1" applyFont="1" applyAlignment="1">
      <alignment vertical="center" wrapText="1"/>
    </xf>
    <xf numFmtId="0" fontId="3" fillId="0" borderId="0" xfId="0" applyFont="1" applyAlignment="1">
      <alignment vertical="center" wrapText="1"/>
    </xf>
    <xf numFmtId="0" fontId="3" fillId="0" borderId="0" xfId="0" applyFont="1" applyBorder="1" applyAlignment="1">
      <alignment horizontal="center" vertical="top" wrapText="1"/>
    </xf>
    <xf numFmtId="0" fontId="15" fillId="8" borderId="0" xfId="0" applyFont="1" applyFill="1" applyAlignment="1">
      <alignment horizontal="center" wrapText="1"/>
    </xf>
    <xf numFmtId="0" fontId="15" fillId="8" borderId="0" xfId="0" applyFont="1" applyFill="1" applyAlignment="1">
      <alignment horizontal="center"/>
    </xf>
    <xf numFmtId="0" fontId="10" fillId="0" borderId="0" xfId="0" applyFont="1" applyAlignment="1">
      <alignment wrapText="1"/>
    </xf>
    <xf numFmtId="0" fontId="3" fillId="0" borderId="9" xfId="0" applyFont="1" applyFill="1" applyBorder="1" applyAlignment="1">
      <alignment horizontal="center" vertical="center" wrapText="1"/>
    </xf>
    <xf numFmtId="0" fontId="3" fillId="8" borderId="43"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26" xfId="0" applyFont="1" applyFill="1" applyBorder="1" applyAlignment="1">
      <alignment horizontal="center" vertical="center" wrapText="1"/>
    </xf>
    <xf numFmtId="0" fontId="3" fillId="8" borderId="41" xfId="0" applyFont="1" applyFill="1" applyBorder="1" applyAlignment="1">
      <alignment horizontal="center" vertical="center" wrapText="1"/>
    </xf>
    <xf numFmtId="0" fontId="3" fillId="8" borderId="27" xfId="0" applyFont="1" applyFill="1" applyBorder="1" applyAlignment="1">
      <alignment horizontal="center" vertical="center" wrapText="1"/>
    </xf>
    <xf numFmtId="0" fontId="3" fillId="8" borderId="45" xfId="0" applyFont="1" applyFill="1" applyBorder="1" applyAlignment="1">
      <alignment horizontal="center" vertical="center" wrapText="1"/>
    </xf>
    <xf numFmtId="0" fontId="3" fillId="0" borderId="0" xfId="0" applyFont="1" applyAlignment="1">
      <alignment horizontal="center" vertical="top"/>
    </xf>
    <xf numFmtId="0" fontId="0" fillId="0" borderId="0" xfId="0" applyAlignment="1">
      <alignment wrapText="1"/>
    </xf>
    <xf numFmtId="164" fontId="0" fillId="0" borderId="0" xfId="0" applyNumberFormat="1" applyAlignment="1">
      <alignment wrapText="1"/>
    </xf>
    <xf numFmtId="166" fontId="0" fillId="0" borderId="14" xfId="1" applyNumberFormat="1" applyFont="1" applyFill="1" applyBorder="1"/>
    <xf numFmtId="166" fontId="0" fillId="0" borderId="16" xfId="1" applyNumberFormat="1" applyFont="1" applyFill="1" applyBorder="1"/>
  </cellXfs>
  <cellStyles count="3">
    <cellStyle name="Currency" xfId="1" builtinId="4"/>
    <cellStyle name="Normal" xfId="0" builtinId="0"/>
    <cellStyle name="Percent" xfId="2" builtinId="5"/>
  </cellStyles>
  <dxfs count="21">
    <dxf>
      <font>
        <b/>
        <i val="0"/>
      </font>
      <fill>
        <patternFill>
          <bgColor rgb="FFFF0000"/>
        </patternFill>
      </fill>
    </dxf>
    <dxf>
      <font>
        <b/>
        <i val="0"/>
      </font>
      <fill>
        <patternFill>
          <bgColor rgb="FFFF0000"/>
        </patternFill>
      </fill>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1" indent="0" justifyLastLine="0" shrinkToFit="0" readingOrder="0"/>
      <border diagonalUp="0" diagonalDown="0" outline="0">
        <left/>
        <right/>
        <top/>
        <bottom/>
      </border>
      <protection locked="1" hidden="0"/>
    </dxf>
    <dxf>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protection locked="0" hidden="0"/>
    </dxf>
    <dxf>
      <protection locked="1" hidden="0"/>
    </dxf>
    <dxf>
      <protection locked="0" hidden="0"/>
    </dxf>
    <dxf>
      <font>
        <b val="0"/>
        <i val="0"/>
        <strike val="0"/>
        <condense val="0"/>
        <extend val="0"/>
        <outline val="0"/>
        <shadow val="0"/>
        <u val="none"/>
        <vertAlign val="baseline"/>
        <sz val="11"/>
        <color theme="1"/>
        <name val="Calibri"/>
        <scheme val="minor"/>
      </font>
      <numFmt numFmtId="34" formatCode="_(&quot;$&quot;* #,##0.00_);_(&quot;$&quot;* \(#,##0.00\);_(&quot;$&quot;* &quot;-&quot;??_);_(@_)"/>
      <fill>
        <patternFill patternType="none">
          <fgColor indexed="64"/>
          <bgColor indexed="65"/>
        </patternFill>
      </fill>
      <alignment horizontal="right"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center" textRotation="0" wrapText="1" indent="0" justifyLastLine="0" shrinkToFit="0" readingOrder="0"/>
      <protection locked="1" hidden="0"/>
    </dxf>
    <dxf>
      <alignment horizontal="center" vertical="center" textRotation="0" wrapText="1"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protection locked="1" hidden="0"/>
    </dxf>
    <dxf>
      <fill>
        <patternFill>
          <bgColor rgb="FFFFFF99"/>
        </patternFill>
      </fill>
    </dxf>
    <dxf>
      <fill>
        <patternFill>
          <bgColor rgb="FFFFFF99"/>
        </patternFill>
      </fill>
    </dxf>
    <dxf>
      <border>
        <left style="medium">
          <color auto="1"/>
        </left>
        <right style="medium">
          <color auto="1"/>
        </right>
        <top style="medium">
          <color auto="1"/>
        </top>
        <bottom style="medium">
          <color auto="1"/>
        </bottom>
      </border>
    </dxf>
    <dxf>
      <font>
        <b/>
        <i val="0"/>
      </font>
      <fill>
        <patternFill patternType="solid">
          <bgColor theme="0"/>
        </patternFill>
      </fill>
      <border>
        <left style="medium">
          <color auto="1"/>
        </left>
        <right style="medium">
          <color auto="1"/>
        </right>
        <top style="medium">
          <color auto="1"/>
        </top>
        <bottom style="medium">
          <color auto="1"/>
        </bottom>
      </border>
    </dxf>
    <dxf>
      <font>
        <b/>
        <i val="0"/>
      </font>
      <fill>
        <patternFill>
          <bgColor theme="0" tint="-0.14996795556505021"/>
        </patternFill>
      </fill>
      <border>
        <left style="medium">
          <color auto="1"/>
        </left>
        <right style="medium">
          <color auto="1"/>
        </right>
        <top style="medium">
          <color auto="1"/>
        </top>
        <bottom style="medium">
          <color auto="1"/>
        </bottom>
      </border>
    </dxf>
    <dxf>
      <border>
        <left style="medium">
          <color auto="1"/>
        </left>
        <right style="medium">
          <color auto="1"/>
        </right>
        <top style="medium">
          <color auto="1"/>
        </top>
        <bottom style="medium">
          <color auto="1"/>
        </bottom>
        <vertical style="thin">
          <color auto="1"/>
        </vertical>
        <horizontal style="thin">
          <color auto="1"/>
        </horizontal>
      </border>
    </dxf>
  </dxfs>
  <tableStyles count="1" defaultTableStyle="TableStyleMedium2" defaultPivotStyle="PivotStyleLight16">
    <tableStyle name="Table Style 1" pivot="0" count="6">
      <tableStyleElement type="wholeTable" dxfId="20"/>
      <tableStyleElement type="headerRow" dxfId="19"/>
      <tableStyleElement type="totalRow" dxfId="18"/>
      <tableStyleElement type="lastColumn" dxfId="17"/>
      <tableStyleElement type="firstRowStripe" dxfId="16"/>
      <tableStyleElement type="secondRowStripe" dxfId="15"/>
    </tableStyle>
  </tableStyles>
  <colors>
    <mruColors>
      <color rgb="FFFFFF99"/>
      <color rgb="FFFFFF66"/>
      <color rgb="FFB7DEE8"/>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ables/table1.xml><?xml version="1.0" encoding="utf-8"?>
<table xmlns="http://schemas.openxmlformats.org/spreadsheetml/2006/main" id="2" name="Table2" displayName="Table2" ref="A4:C25" totalsRowCount="1" totalsRowDxfId="14">
  <autoFilter ref="A4:C24"/>
  <tableColumns count="3">
    <tableColumn id="1" name="Approved ATC No." totalsRowLabel="Total" totalsRowDxfId="13"/>
    <tableColumn id="2" name="DESCRIPTION of APPROVED ATC" dataDxfId="12" totalsRowDxfId="11"/>
    <tableColumn id="3" name="Costs to ADOT ($)" totalsRowFunction="sum" totalsRowDxfId="10" dataCellStyle="Currency"/>
  </tableColumns>
  <tableStyleInfo name="Table Style 1" showFirstColumn="0" showLastColumn="0" showRowStripes="1" showColumnStripes="0"/>
</table>
</file>

<file path=xl/tables/table2.xml><?xml version="1.0" encoding="utf-8"?>
<table xmlns="http://schemas.openxmlformats.org/spreadsheetml/2006/main" id="3" name="Table3" displayName="Table3" ref="A4:C27" totalsRowCount="1" dataDxfId="9" totalsRowDxfId="8">
  <autoFilter ref="A4:C26"/>
  <tableColumns count="3">
    <tableColumn id="1" name="Approval No." totalsRowLabel="Total" dataDxfId="7" totalsRowDxfId="6"/>
    <tableColumn id="2" name="Parcel Number and Description" dataDxfId="5" totalsRowDxfId="4"/>
    <tableColumn id="3" name="Credit Amount _x000a_(Enter as a number ≤ 0)" totalsRowFunction="sum" dataDxfId="3" totalsRowDxfId="2"/>
  </tableColumns>
  <tableStyleInfo name="Table Style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view="pageBreakPreview" zoomScaleNormal="100" zoomScaleSheetLayoutView="100" workbookViewId="0">
      <selection activeCell="B20" sqref="B20"/>
    </sheetView>
  </sheetViews>
  <sheetFormatPr defaultRowHeight="15" x14ac:dyDescent="0.2"/>
  <cols>
    <col min="1" max="1" width="9.140625" style="15"/>
    <col min="2" max="2" width="37.7109375" style="69" customWidth="1"/>
    <col min="3" max="3" width="19.85546875" style="2" bestFit="1" customWidth="1"/>
    <col min="4" max="4" width="19.42578125" style="2" customWidth="1"/>
    <col min="5" max="16384" width="9.140625" style="2"/>
  </cols>
  <sheetData>
    <row r="1" spans="1:11" ht="34.5" customHeight="1" x14ac:dyDescent="0.2">
      <c r="B1" s="231" t="str">
        <f ca="1" xml:space="preserve"> "FORM " &amp; MID(CELL("filename",B1),FIND("]",CELL("filename",B1))+1,256)</f>
        <v>FORM M-1</v>
      </c>
      <c r="C1" s="231"/>
      <c r="D1" s="231"/>
      <c r="E1" s="4"/>
      <c r="F1" s="4"/>
      <c r="G1" s="4"/>
      <c r="H1" s="4"/>
      <c r="I1" s="4"/>
      <c r="J1" s="4"/>
      <c r="K1" s="4"/>
    </row>
    <row r="2" spans="1:11" ht="48.75" customHeight="1" x14ac:dyDescent="0.2">
      <c r="B2" s="230" t="s">
        <v>79</v>
      </c>
      <c r="C2" s="230"/>
      <c r="D2" s="230"/>
      <c r="E2" s="4"/>
      <c r="F2" s="4"/>
      <c r="G2" s="4"/>
      <c r="H2" s="4"/>
      <c r="I2" s="4"/>
      <c r="J2" s="4"/>
      <c r="K2" s="4"/>
    </row>
    <row r="3" spans="1:11" ht="30" x14ac:dyDescent="0.25">
      <c r="A3" s="76">
        <v>1</v>
      </c>
      <c r="B3" s="72" t="s">
        <v>88</v>
      </c>
      <c r="C3" s="70" t="s">
        <v>20</v>
      </c>
      <c r="D3" s="71">
        <f>'M-2'!$B$58</f>
        <v>0</v>
      </c>
    </row>
    <row r="4" spans="1:11" ht="30" x14ac:dyDescent="0.25">
      <c r="A4" s="76">
        <v>2</v>
      </c>
      <c r="B4" s="72" t="s">
        <v>85</v>
      </c>
      <c r="C4" s="70" t="s">
        <v>21</v>
      </c>
      <c r="D4" s="71">
        <f>'M-1.2'!C25</f>
        <v>0</v>
      </c>
    </row>
    <row r="5" spans="1:11" s="34" customFormat="1" ht="31.5" x14ac:dyDescent="0.25">
      <c r="A5" s="76">
        <v>3</v>
      </c>
      <c r="B5" s="72" t="s">
        <v>84</v>
      </c>
      <c r="C5" s="70" t="s">
        <v>22</v>
      </c>
      <c r="D5" s="71">
        <f>'M-1.3'!C27</f>
        <v>0</v>
      </c>
    </row>
    <row r="6" spans="1:11" s="43" customFormat="1" ht="30" customHeight="1" x14ac:dyDescent="0.25">
      <c r="A6" s="76">
        <v>4</v>
      </c>
      <c r="B6" s="72" t="s">
        <v>86</v>
      </c>
      <c r="C6" s="70" t="s">
        <v>67</v>
      </c>
      <c r="D6" s="71">
        <f>'M-1.4'!C30</f>
        <v>0</v>
      </c>
    </row>
    <row r="7" spans="1:11" s="43" customFormat="1" ht="30" customHeight="1" x14ac:dyDescent="0.25">
      <c r="A7" s="76">
        <v>5</v>
      </c>
      <c r="B7" s="72" t="s">
        <v>266</v>
      </c>
      <c r="C7" s="70" t="s">
        <v>87</v>
      </c>
      <c r="D7" s="120">
        <f>'N-1'!H38</f>
        <v>0</v>
      </c>
    </row>
    <row r="8" spans="1:11" s="42" customFormat="1" ht="6.75" customHeight="1" x14ac:dyDescent="0.2">
      <c r="A8" s="77"/>
      <c r="B8" s="73"/>
      <c r="C8" s="74"/>
      <c r="D8" s="75"/>
    </row>
    <row r="9" spans="1:11" s="42" customFormat="1" ht="15.75" x14ac:dyDescent="0.25">
      <c r="A9" s="76"/>
      <c r="B9" s="67" t="s">
        <v>78</v>
      </c>
      <c r="C9" s="44"/>
      <c r="D9" s="71">
        <f>SUBTOTAL(9,D3:D7)</f>
        <v>0</v>
      </c>
    </row>
    <row r="10" spans="1:11" x14ac:dyDescent="0.2">
      <c r="B10" s="68"/>
    </row>
  </sheetData>
  <sheetProtection password="8C67" sheet="1" objects="1" scenarios="1"/>
  <mergeCells count="2">
    <mergeCell ref="B2:D2"/>
    <mergeCell ref="B1:D1"/>
  </mergeCells>
  <printOptions horizontalCentered="1"/>
  <pageMargins left="0.7" right="0.7" top="0.75" bottom="0.75" header="0.3" footer="0.3"/>
  <pageSetup orientation="portrait" r:id="rId1"/>
  <headerFooter>
    <oddFooter>&amp;LArizona Department of Transportation
South Mountain Freeway Project
&amp;C&amp;UForm &amp;A
&amp;U-&amp;P--&amp;RRequest for Proposals
202 MA 054 H882701C
Volume I - Instructions to Proposers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1"/>
  <sheetViews>
    <sheetView view="pageBreakPreview" topLeftCell="A55" zoomScale="90" zoomScaleNormal="100" zoomScaleSheetLayoutView="90" workbookViewId="0">
      <selection activeCell="C31" sqref="C31"/>
    </sheetView>
  </sheetViews>
  <sheetFormatPr defaultRowHeight="15.75" x14ac:dyDescent="0.25"/>
  <cols>
    <col min="1" max="1" width="14.42578125" style="126" customWidth="1"/>
    <col min="2" max="2" width="81.7109375" style="28" customWidth="1"/>
    <col min="3" max="3" width="18.7109375" style="28" customWidth="1"/>
    <col min="4" max="4" width="15.28515625" style="27" customWidth="1"/>
    <col min="5" max="5" width="21.85546875" style="27" customWidth="1"/>
    <col min="6" max="6" width="15" style="27" customWidth="1"/>
    <col min="7" max="16384" width="9.140625" style="27"/>
  </cols>
  <sheetData>
    <row r="1" spans="1:5" ht="30" customHeight="1" x14ac:dyDescent="0.25">
      <c r="A1" s="231" t="str">
        <f ca="1" xml:space="preserve"> "FORM " &amp; MID(CELL("filename",A1),FIND("]",CELL("filename",A1))+1,256)</f>
        <v>FORM M-1.1</v>
      </c>
      <c r="B1" s="231"/>
      <c r="C1" s="231"/>
      <c r="D1" s="231"/>
      <c r="E1" s="231"/>
    </row>
    <row r="2" spans="1:5" ht="16.5" thickBot="1" x14ac:dyDescent="0.3">
      <c r="A2" s="235" t="s">
        <v>289</v>
      </c>
      <c r="B2" s="235"/>
      <c r="C2" s="235"/>
      <c r="D2" s="235"/>
      <c r="E2" s="235"/>
    </row>
    <row r="3" spans="1:5" ht="16.5" thickBot="1" x14ac:dyDescent="0.3"/>
    <row r="4" spans="1:5" ht="32.25" thickBot="1" x14ac:dyDescent="0.3">
      <c r="A4" s="127" t="s">
        <v>0</v>
      </c>
      <c r="B4" s="20" t="s">
        <v>1</v>
      </c>
      <c r="C4" s="20" t="s">
        <v>114</v>
      </c>
      <c r="D4" s="5"/>
      <c r="E4" s="6" t="s">
        <v>212</v>
      </c>
    </row>
    <row r="5" spans="1:5" x14ac:dyDescent="0.25">
      <c r="A5" s="128"/>
      <c r="B5" s="17"/>
      <c r="C5" s="101"/>
      <c r="D5" s="7"/>
      <c r="E5" s="7"/>
    </row>
    <row r="6" spans="1:5" ht="16.5" thickBot="1" x14ac:dyDescent="0.3">
      <c r="A6" s="128" t="s">
        <v>2</v>
      </c>
      <c r="B6" s="99" t="s">
        <v>292</v>
      </c>
      <c r="C6" s="109"/>
      <c r="D6" s="97"/>
      <c r="E6" s="98"/>
    </row>
    <row r="7" spans="1:5" ht="16.5" thickBot="1" x14ac:dyDescent="0.3">
      <c r="A7" s="131">
        <v>1</v>
      </c>
      <c r="B7" s="150" t="s">
        <v>115</v>
      </c>
      <c r="C7" s="151"/>
      <c r="D7" s="11"/>
      <c r="E7" s="110"/>
    </row>
    <row r="8" spans="1:5" ht="16.5" thickBot="1" x14ac:dyDescent="0.3">
      <c r="A8" s="152" t="s">
        <v>116</v>
      </c>
      <c r="B8" s="153" t="s">
        <v>117</v>
      </c>
      <c r="C8" s="154">
        <v>1000000</v>
      </c>
      <c r="D8" s="11"/>
      <c r="E8" s="171"/>
    </row>
    <row r="9" spans="1:5" ht="16.5" thickBot="1" x14ac:dyDescent="0.3">
      <c r="A9" s="152" t="s">
        <v>118</v>
      </c>
      <c r="B9" s="153" t="s">
        <v>119</v>
      </c>
      <c r="C9" s="154">
        <v>400000</v>
      </c>
      <c r="D9" s="11"/>
      <c r="E9" s="171"/>
    </row>
    <row r="10" spans="1:5" ht="16.5" thickBot="1" x14ac:dyDescent="0.3">
      <c r="A10" s="152" t="s">
        <v>120</v>
      </c>
      <c r="B10" s="153" t="s">
        <v>121</v>
      </c>
      <c r="C10" s="154">
        <v>500000</v>
      </c>
      <c r="D10" s="11"/>
      <c r="E10" s="171"/>
    </row>
    <row r="11" spans="1:5" ht="16.5" thickBot="1" x14ac:dyDescent="0.3">
      <c r="A11" s="152" t="s">
        <v>122</v>
      </c>
      <c r="B11" s="153" t="s">
        <v>123</v>
      </c>
      <c r="C11" s="154">
        <v>600000</v>
      </c>
      <c r="D11" s="11"/>
      <c r="E11" s="171"/>
    </row>
    <row r="12" spans="1:5" ht="16.5" thickBot="1" x14ac:dyDescent="0.3">
      <c r="A12" s="152" t="s">
        <v>124</v>
      </c>
      <c r="B12" s="153" t="s">
        <v>125</v>
      </c>
      <c r="C12" s="154">
        <v>600000</v>
      </c>
      <c r="D12" s="11"/>
      <c r="E12" s="171"/>
    </row>
    <row r="13" spans="1:5" ht="16.5" thickBot="1" x14ac:dyDescent="0.3">
      <c r="A13" s="152" t="s">
        <v>126</v>
      </c>
      <c r="B13" s="153" t="s">
        <v>127</v>
      </c>
      <c r="C13" s="154">
        <v>300000</v>
      </c>
      <c r="D13" s="11"/>
      <c r="E13" s="171"/>
    </row>
    <row r="14" spans="1:5" ht="16.5" thickBot="1" x14ac:dyDescent="0.3">
      <c r="A14" s="152" t="s">
        <v>128</v>
      </c>
      <c r="B14" s="153" t="s">
        <v>136</v>
      </c>
      <c r="C14" s="154">
        <v>400000</v>
      </c>
      <c r="D14" s="11"/>
      <c r="E14" s="171"/>
    </row>
    <row r="15" spans="1:5" ht="16.5" thickBot="1" x14ac:dyDescent="0.3">
      <c r="A15" s="129">
        <v>2</v>
      </c>
      <c r="B15" s="153" t="s">
        <v>129</v>
      </c>
      <c r="C15" s="154">
        <v>500000</v>
      </c>
      <c r="D15" s="13"/>
      <c r="E15" s="171"/>
    </row>
    <row r="16" spans="1:5" ht="16.5" thickBot="1" x14ac:dyDescent="0.3">
      <c r="A16" s="129">
        <v>3</v>
      </c>
      <c r="B16" s="155" t="s">
        <v>137</v>
      </c>
      <c r="C16" s="156"/>
      <c r="D16" s="114"/>
      <c r="E16" s="225"/>
    </row>
    <row r="17" spans="1:5" ht="16.5" thickBot="1" x14ac:dyDescent="0.3">
      <c r="A17" s="152" t="s">
        <v>194</v>
      </c>
      <c r="B17" s="153" t="s">
        <v>130</v>
      </c>
      <c r="C17" s="154">
        <v>2500000</v>
      </c>
      <c r="D17" s="146"/>
      <c r="E17" s="172"/>
    </row>
    <row r="18" spans="1:5" ht="16.5" thickBot="1" x14ac:dyDescent="0.3">
      <c r="A18" s="152" t="s">
        <v>195</v>
      </c>
      <c r="B18" s="153" t="s">
        <v>131</v>
      </c>
      <c r="C18" s="154">
        <v>200000</v>
      </c>
      <c r="D18" s="146"/>
      <c r="E18" s="172"/>
    </row>
    <row r="19" spans="1:5" ht="16.5" thickBot="1" x14ac:dyDescent="0.3">
      <c r="A19" s="152" t="s">
        <v>196</v>
      </c>
      <c r="B19" s="153" t="s">
        <v>132</v>
      </c>
      <c r="C19" s="154">
        <v>300000</v>
      </c>
      <c r="D19" s="146"/>
      <c r="E19" s="172"/>
    </row>
    <row r="20" spans="1:5" ht="16.5" thickBot="1" x14ac:dyDescent="0.3">
      <c r="A20" s="129">
        <v>4</v>
      </c>
      <c r="B20" s="153" t="s">
        <v>240</v>
      </c>
      <c r="C20" s="154">
        <v>300000</v>
      </c>
      <c r="D20" s="146"/>
      <c r="E20" s="172"/>
    </row>
    <row r="21" spans="1:5" ht="16.5" thickBot="1" x14ac:dyDescent="0.3">
      <c r="A21" s="129">
        <v>5</v>
      </c>
      <c r="B21" s="155" t="s">
        <v>133</v>
      </c>
      <c r="C21" s="154">
        <v>1500000</v>
      </c>
      <c r="D21" s="146"/>
      <c r="E21" s="172"/>
    </row>
    <row r="22" spans="1:5" ht="16.5" thickBot="1" x14ac:dyDescent="0.3">
      <c r="A22" s="129">
        <v>6</v>
      </c>
      <c r="B22" s="155" t="s">
        <v>134</v>
      </c>
      <c r="C22" s="154">
        <v>200000</v>
      </c>
      <c r="D22" s="146"/>
      <c r="E22" s="172"/>
    </row>
    <row r="23" spans="1:5" ht="16.5" thickBot="1" x14ac:dyDescent="0.3">
      <c r="A23" s="129">
        <v>7</v>
      </c>
      <c r="B23" s="155" t="s">
        <v>135</v>
      </c>
      <c r="C23" s="154">
        <v>200000</v>
      </c>
      <c r="D23" s="146"/>
      <c r="E23" s="172"/>
    </row>
    <row r="24" spans="1:5" ht="16.5" thickBot="1" x14ac:dyDescent="0.3">
      <c r="A24" s="129">
        <v>8</v>
      </c>
      <c r="B24" s="155" t="s">
        <v>138</v>
      </c>
      <c r="C24" s="154">
        <v>300000</v>
      </c>
      <c r="D24" s="146"/>
      <c r="E24" s="172"/>
    </row>
    <row r="25" spans="1:5" ht="16.5" thickBot="1" x14ac:dyDescent="0.3">
      <c r="A25" s="129">
        <v>9</v>
      </c>
      <c r="B25" s="155" t="s">
        <v>197</v>
      </c>
      <c r="C25" s="154">
        <v>500000</v>
      </c>
      <c r="D25" s="146"/>
      <c r="E25" s="172"/>
    </row>
    <row r="26" spans="1:5" ht="16.5" thickBot="1" x14ac:dyDescent="0.3">
      <c r="A26" s="129">
        <v>10</v>
      </c>
      <c r="B26" s="155" t="s">
        <v>198</v>
      </c>
      <c r="C26" s="154">
        <v>200000</v>
      </c>
      <c r="D26" s="146"/>
      <c r="E26" s="172"/>
    </row>
    <row r="27" spans="1:5" ht="45.75" thickBot="1" x14ac:dyDescent="0.3">
      <c r="A27" s="129">
        <v>11</v>
      </c>
      <c r="B27" s="12" t="s">
        <v>171</v>
      </c>
      <c r="C27" s="154">
        <v>600000</v>
      </c>
      <c r="D27" s="146"/>
      <c r="E27" s="172"/>
    </row>
    <row r="28" spans="1:5" ht="30.75" thickBot="1" x14ac:dyDescent="0.3">
      <c r="A28" s="129">
        <v>12</v>
      </c>
      <c r="B28" s="10" t="s">
        <v>172</v>
      </c>
      <c r="C28" s="154">
        <v>600000</v>
      </c>
      <c r="D28" s="146"/>
      <c r="E28" s="172"/>
    </row>
    <row r="29" spans="1:5" ht="16.5" thickBot="1" x14ac:dyDescent="0.3">
      <c r="A29" s="129">
        <v>13</v>
      </c>
      <c r="B29" s="157" t="s">
        <v>173</v>
      </c>
      <c r="C29" s="154">
        <v>100000</v>
      </c>
      <c r="D29" s="146"/>
      <c r="E29" s="172"/>
    </row>
    <row r="30" spans="1:5" ht="16.5" thickBot="1" x14ac:dyDescent="0.3">
      <c r="A30" s="129">
        <v>14</v>
      </c>
      <c r="B30" s="158" t="s">
        <v>174</v>
      </c>
      <c r="C30" s="154">
        <v>200000</v>
      </c>
      <c r="D30" s="146"/>
      <c r="E30" s="172"/>
    </row>
    <row r="31" spans="1:5" ht="16.5" thickBot="1" x14ac:dyDescent="0.3">
      <c r="A31" s="129">
        <v>15</v>
      </c>
      <c r="B31" s="159" t="s">
        <v>293</v>
      </c>
      <c r="C31" s="154">
        <v>15000000</v>
      </c>
      <c r="D31" s="146"/>
      <c r="E31" s="172"/>
    </row>
    <row r="32" spans="1:5" ht="16.5" thickBot="1" x14ac:dyDescent="0.3">
      <c r="A32" s="130">
        <v>16</v>
      </c>
      <c r="B32" s="164" t="s">
        <v>286</v>
      </c>
      <c r="C32" s="163">
        <f>SUBTOTAL(9,C8:C31)</f>
        <v>27000000</v>
      </c>
      <c r="D32" s="146"/>
      <c r="E32" s="169">
        <f>SUBTOTAL(9,E8:E31)</f>
        <v>0</v>
      </c>
    </row>
    <row r="33" spans="1:5" ht="16.5" thickBot="1" x14ac:dyDescent="0.3">
      <c r="A33" s="166"/>
      <c r="B33" s="167"/>
      <c r="C33" s="168"/>
      <c r="D33" s="149"/>
      <c r="E33" s="165"/>
    </row>
    <row r="34" spans="1:5" ht="16.5" thickBot="1" x14ac:dyDescent="0.3">
      <c r="A34" s="129">
        <v>17</v>
      </c>
      <c r="B34" s="160" t="s">
        <v>294</v>
      </c>
      <c r="C34" s="161"/>
      <c r="D34" s="146"/>
      <c r="E34" s="172"/>
    </row>
    <row r="35" spans="1:5" ht="30.75" thickBot="1" x14ac:dyDescent="0.3">
      <c r="A35" s="129">
        <v>18</v>
      </c>
      <c r="B35" s="12" t="s">
        <v>291</v>
      </c>
      <c r="C35" s="161"/>
      <c r="D35" s="146"/>
      <c r="E35" s="172"/>
    </row>
    <row r="36" spans="1:5" ht="16.5" thickBot="1" x14ac:dyDescent="0.3">
      <c r="A36" s="130">
        <v>19</v>
      </c>
      <c r="B36" s="162" t="s">
        <v>295</v>
      </c>
      <c r="C36" s="161"/>
      <c r="D36" s="14" t="s">
        <v>243</v>
      </c>
      <c r="E36" s="111">
        <f>SUBTOTAL(9,E8:E35)</f>
        <v>0</v>
      </c>
    </row>
    <row r="37" spans="1:5" x14ac:dyDescent="0.25">
      <c r="A37" s="128"/>
      <c r="B37" s="101"/>
      <c r="C37" s="101"/>
      <c r="D37" s="97"/>
      <c r="E37" s="97"/>
    </row>
    <row r="38" spans="1:5" ht="89.25" customHeight="1" x14ac:dyDescent="0.25">
      <c r="A38" s="233" t="s">
        <v>211</v>
      </c>
      <c r="B38" s="233"/>
      <c r="C38" s="233"/>
      <c r="D38" s="233"/>
      <c r="E38" s="97"/>
    </row>
    <row r="39" spans="1:5" x14ac:dyDescent="0.25">
      <c r="A39" s="128"/>
      <c r="B39" s="101"/>
      <c r="C39" s="101"/>
      <c r="D39" s="97"/>
      <c r="E39" s="97"/>
    </row>
    <row r="40" spans="1:5" x14ac:dyDescent="0.25">
      <c r="A40" s="236" t="s">
        <v>6</v>
      </c>
      <c r="B40" s="238" t="s">
        <v>3</v>
      </c>
      <c r="C40" s="99"/>
      <c r="D40" s="240"/>
      <c r="E40" s="7"/>
    </row>
    <row r="41" spans="1:5" ht="16.5" thickBot="1" x14ac:dyDescent="0.3">
      <c r="A41" s="237"/>
      <c r="B41" s="239"/>
      <c r="C41" s="109"/>
      <c r="D41" s="240"/>
      <c r="E41" s="9"/>
    </row>
    <row r="42" spans="1:5" ht="16.5" thickBot="1" x14ac:dyDescent="0.3">
      <c r="A42" s="129">
        <v>20</v>
      </c>
      <c r="B42" s="10" t="s">
        <v>42</v>
      </c>
      <c r="C42" s="112"/>
      <c r="D42" s="11"/>
      <c r="E42" s="171"/>
    </row>
    <row r="43" spans="1:5" ht="16.5" thickBot="1" x14ac:dyDescent="0.3">
      <c r="A43" s="129">
        <v>21</v>
      </c>
      <c r="B43" s="12" t="s">
        <v>49</v>
      </c>
      <c r="C43" s="112"/>
      <c r="D43" s="11"/>
      <c r="E43" s="171"/>
    </row>
    <row r="44" spans="1:5" ht="16.5" thickBot="1" x14ac:dyDescent="0.3">
      <c r="A44" s="129">
        <v>22</v>
      </c>
      <c r="B44" s="12" t="s">
        <v>58</v>
      </c>
      <c r="C44" s="112"/>
      <c r="D44" s="11"/>
      <c r="E44" s="171"/>
    </row>
    <row r="45" spans="1:5" ht="16.5" thickBot="1" x14ac:dyDescent="0.3">
      <c r="A45" s="129">
        <v>23</v>
      </c>
      <c r="B45" s="12" t="s">
        <v>4</v>
      </c>
      <c r="C45" s="112"/>
      <c r="D45" s="11"/>
      <c r="E45" s="171"/>
    </row>
    <row r="46" spans="1:5" ht="16.5" thickBot="1" x14ac:dyDescent="0.3">
      <c r="A46" s="129">
        <v>24</v>
      </c>
      <c r="B46" s="12" t="s">
        <v>5</v>
      </c>
      <c r="C46" s="112"/>
      <c r="D46" s="11"/>
      <c r="E46" s="171"/>
    </row>
    <row r="47" spans="1:5" ht="16.5" thickBot="1" x14ac:dyDescent="0.3">
      <c r="A47" s="129">
        <v>25</v>
      </c>
      <c r="B47" s="12" t="s">
        <v>43</v>
      </c>
      <c r="C47" s="112"/>
      <c r="D47" s="11"/>
      <c r="E47" s="171"/>
    </row>
    <row r="48" spans="1:5" ht="16.5" thickBot="1" x14ac:dyDescent="0.3">
      <c r="A48" s="129">
        <v>26</v>
      </c>
      <c r="B48" s="12" t="s">
        <v>41</v>
      </c>
      <c r="C48" s="112"/>
      <c r="D48" s="11"/>
      <c r="E48" s="171"/>
    </row>
    <row r="49" spans="1:5" ht="16.5" thickBot="1" x14ac:dyDescent="0.3">
      <c r="A49" s="129">
        <v>27</v>
      </c>
      <c r="B49" s="137" t="s">
        <v>246</v>
      </c>
      <c r="C49" s="112"/>
      <c r="D49" s="13"/>
      <c r="E49" s="171"/>
    </row>
    <row r="50" spans="1:5" ht="16.5" thickBot="1" x14ac:dyDescent="0.3">
      <c r="A50" s="130">
        <v>28</v>
      </c>
      <c r="B50" s="138" t="s">
        <v>247</v>
      </c>
      <c r="C50" s="113"/>
      <c r="D50" s="14" t="s">
        <v>244</v>
      </c>
      <c r="E50" s="115">
        <f>SUBTOTAL(9,E42:E49)</f>
        <v>0</v>
      </c>
    </row>
    <row r="51" spans="1:5" x14ac:dyDescent="0.25">
      <c r="A51" s="128"/>
      <c r="B51" s="18"/>
      <c r="C51" s="96"/>
      <c r="D51" s="15"/>
      <c r="E51" s="3"/>
    </row>
    <row r="52" spans="1:5" ht="16.5" thickBot="1" x14ac:dyDescent="0.3">
      <c r="A52" s="128" t="s">
        <v>15</v>
      </c>
      <c r="B52" s="19" t="s">
        <v>7</v>
      </c>
      <c r="C52" s="109"/>
      <c r="D52" s="15"/>
      <c r="E52" s="16"/>
    </row>
    <row r="53" spans="1:5" ht="16.5" thickBot="1" x14ac:dyDescent="0.3">
      <c r="A53" s="131">
        <v>29</v>
      </c>
      <c r="B53" s="12" t="s">
        <v>28</v>
      </c>
      <c r="C53" s="112"/>
      <c r="D53" s="13"/>
      <c r="E53" s="171"/>
    </row>
    <row r="54" spans="1:5" ht="30.75" thickBot="1" x14ac:dyDescent="0.3">
      <c r="A54" s="131">
        <v>30</v>
      </c>
      <c r="B54" s="12" t="s">
        <v>288</v>
      </c>
      <c r="C54" s="228"/>
      <c r="D54" s="13"/>
      <c r="E54" s="171"/>
    </row>
    <row r="55" spans="1:5" ht="16.5" thickBot="1" x14ac:dyDescent="0.3">
      <c r="A55" s="131">
        <v>31</v>
      </c>
      <c r="B55" s="12" t="s">
        <v>8</v>
      </c>
      <c r="C55" s="112"/>
      <c r="D55" s="13"/>
      <c r="E55" s="171"/>
    </row>
    <row r="56" spans="1:5" ht="16.5" thickBot="1" x14ac:dyDescent="0.3">
      <c r="A56" s="131">
        <v>32</v>
      </c>
      <c r="B56" s="12" t="s">
        <v>29</v>
      </c>
      <c r="C56" s="112"/>
      <c r="D56" s="13"/>
      <c r="E56" s="171"/>
    </row>
    <row r="57" spans="1:5" ht="16.5" thickBot="1" x14ac:dyDescent="0.3">
      <c r="A57" s="131">
        <v>33</v>
      </c>
      <c r="B57" s="12" t="s">
        <v>24</v>
      </c>
      <c r="C57" s="112"/>
      <c r="D57" s="13"/>
      <c r="E57" s="110"/>
    </row>
    <row r="58" spans="1:5" ht="16.5" thickBot="1" x14ac:dyDescent="0.3">
      <c r="A58" s="226" t="s">
        <v>277</v>
      </c>
      <c r="B58" s="227" t="s">
        <v>280</v>
      </c>
      <c r="C58" s="112"/>
      <c r="D58" s="13"/>
      <c r="E58" s="171"/>
    </row>
    <row r="59" spans="1:5" ht="16.5" thickBot="1" x14ac:dyDescent="0.3">
      <c r="A59" s="226" t="s">
        <v>278</v>
      </c>
      <c r="B59" s="227" t="s">
        <v>279</v>
      </c>
      <c r="C59" s="112"/>
      <c r="D59" s="13"/>
      <c r="E59" s="171"/>
    </row>
    <row r="60" spans="1:5" ht="16.5" thickBot="1" x14ac:dyDescent="0.3">
      <c r="A60" s="131">
        <v>34</v>
      </c>
      <c r="B60" s="12" t="s">
        <v>26</v>
      </c>
      <c r="C60" s="112"/>
      <c r="D60" s="13"/>
      <c r="E60" s="171"/>
    </row>
    <row r="61" spans="1:5" ht="16.5" thickBot="1" x14ac:dyDescent="0.3">
      <c r="A61" s="131">
        <v>35</v>
      </c>
      <c r="B61" s="12" t="s">
        <v>31</v>
      </c>
      <c r="C61" s="112"/>
      <c r="D61" s="13"/>
      <c r="E61" s="171"/>
    </row>
    <row r="62" spans="1:5" ht="16.5" thickBot="1" x14ac:dyDescent="0.3">
      <c r="A62" s="131">
        <v>36</v>
      </c>
      <c r="B62" s="12" t="s">
        <v>30</v>
      </c>
      <c r="C62" s="112"/>
      <c r="D62" s="13"/>
      <c r="E62" s="171"/>
    </row>
    <row r="63" spans="1:5" ht="16.5" thickBot="1" x14ac:dyDescent="0.3">
      <c r="A63" s="131">
        <v>37</v>
      </c>
      <c r="B63" s="12" t="s">
        <v>25</v>
      </c>
      <c r="C63" s="112"/>
      <c r="D63" s="13"/>
      <c r="E63" s="171"/>
    </row>
    <row r="64" spans="1:5" ht="16.5" thickBot="1" x14ac:dyDescent="0.3">
      <c r="A64" s="131">
        <v>38</v>
      </c>
      <c r="B64" s="12" t="s">
        <v>23</v>
      </c>
      <c r="C64" s="112"/>
      <c r="D64" s="13"/>
      <c r="E64" s="171"/>
    </row>
    <row r="65" spans="1:7" ht="16.5" thickBot="1" x14ac:dyDescent="0.3">
      <c r="A65" s="131">
        <v>39</v>
      </c>
      <c r="B65" s="12" t="s">
        <v>32</v>
      </c>
      <c r="C65" s="112"/>
      <c r="D65" s="13"/>
      <c r="E65" s="171"/>
    </row>
    <row r="66" spans="1:7" ht="16.5" thickBot="1" x14ac:dyDescent="0.3">
      <c r="A66" s="131">
        <v>40</v>
      </c>
      <c r="B66" s="12" t="s">
        <v>182</v>
      </c>
      <c r="C66" s="112"/>
      <c r="D66" s="13"/>
      <c r="E66" s="171"/>
    </row>
    <row r="67" spans="1:7" ht="16.5" thickBot="1" x14ac:dyDescent="0.3">
      <c r="A67" s="131">
        <v>41</v>
      </c>
      <c r="B67" s="12" t="s">
        <v>9</v>
      </c>
      <c r="C67" s="112"/>
      <c r="D67" s="13"/>
      <c r="E67" s="171"/>
    </row>
    <row r="68" spans="1:7" ht="16.5" thickBot="1" x14ac:dyDescent="0.3">
      <c r="A68" s="131">
        <v>42</v>
      </c>
      <c r="B68" s="12" t="s">
        <v>10</v>
      </c>
      <c r="C68" s="112"/>
      <c r="D68" s="13"/>
      <c r="E68" s="171"/>
    </row>
    <row r="69" spans="1:7" ht="16.5" thickBot="1" x14ac:dyDescent="0.3">
      <c r="A69" s="131">
        <v>43</v>
      </c>
      <c r="B69" s="12" t="s">
        <v>27</v>
      </c>
      <c r="C69" s="112"/>
      <c r="D69" s="13"/>
      <c r="E69" s="171"/>
    </row>
    <row r="70" spans="1:7" ht="16.5" thickBot="1" x14ac:dyDescent="0.3">
      <c r="A70" s="131">
        <v>44</v>
      </c>
      <c r="B70" s="12" t="s">
        <v>223</v>
      </c>
      <c r="C70" s="112"/>
      <c r="D70" s="13"/>
      <c r="E70" s="171"/>
    </row>
    <row r="71" spans="1:7" ht="16.5" thickBot="1" x14ac:dyDescent="0.3">
      <c r="A71" s="131">
        <v>45</v>
      </c>
      <c r="B71" s="12" t="s">
        <v>296</v>
      </c>
      <c r="C71" s="112"/>
      <c r="D71" s="13"/>
      <c r="E71" s="171"/>
    </row>
    <row r="72" spans="1:7" ht="16.5" thickBot="1" x14ac:dyDescent="0.3">
      <c r="A72" s="131">
        <v>46</v>
      </c>
      <c r="B72" s="137" t="s">
        <v>248</v>
      </c>
      <c r="C72" s="112"/>
      <c r="D72" s="13"/>
      <c r="E72" s="171"/>
    </row>
    <row r="73" spans="1:7" ht="16.5" thickBot="1" x14ac:dyDescent="0.3">
      <c r="A73" s="132">
        <v>47</v>
      </c>
      <c r="B73" s="138" t="s">
        <v>249</v>
      </c>
      <c r="C73" s="113"/>
      <c r="D73" s="14" t="s">
        <v>245</v>
      </c>
      <c r="E73" s="115">
        <f>SUBTOTAL(9,E53:E72)</f>
        <v>0</v>
      </c>
    </row>
    <row r="74" spans="1:7" x14ac:dyDescent="0.25">
      <c r="A74" s="128"/>
      <c r="B74" s="85"/>
      <c r="C74" s="85"/>
      <c r="D74" s="7"/>
      <c r="E74" s="46"/>
    </row>
    <row r="75" spans="1:7" x14ac:dyDescent="0.25">
      <c r="A75" s="128"/>
      <c r="B75" s="86" t="s">
        <v>250</v>
      </c>
      <c r="C75" s="86"/>
      <c r="D75" s="7" t="s">
        <v>11</v>
      </c>
      <c r="E75" s="116">
        <f>SUBTOTAL(9,E7:E73)</f>
        <v>0</v>
      </c>
      <c r="F75" s="229"/>
    </row>
    <row r="76" spans="1:7" x14ac:dyDescent="0.25">
      <c r="F76" s="229"/>
      <c r="G76"/>
    </row>
    <row r="77" spans="1:7" ht="29.25" customHeight="1" x14ac:dyDescent="0.25">
      <c r="A77" s="133" t="s">
        <v>192</v>
      </c>
      <c r="D77" s="170" t="s">
        <v>267</v>
      </c>
      <c r="E77" s="221" t="str">
        <f>IF(E75='M-2'!B58,"OK", "NOT EQUAL")</f>
        <v>OK</v>
      </c>
      <c r="F77"/>
      <c r="G77"/>
    </row>
    <row r="78" spans="1:7" ht="29.25" customHeight="1" x14ac:dyDescent="0.25">
      <c r="A78" s="133"/>
      <c r="F78" s="118"/>
      <c r="G78" s="119"/>
    </row>
    <row r="79" spans="1:7" ht="18" x14ac:dyDescent="0.25">
      <c r="A79" s="234" t="s">
        <v>66</v>
      </c>
      <c r="B79" s="234"/>
      <c r="C79" s="234"/>
      <c r="D79" s="234"/>
      <c r="E79" s="234"/>
      <c r="F79" s="117"/>
    </row>
    <row r="80" spans="1:7" ht="18" x14ac:dyDescent="0.25">
      <c r="A80" s="134"/>
      <c r="B80" s="100"/>
      <c r="C80" s="100"/>
      <c r="D80" s="100"/>
      <c r="E80" s="100"/>
      <c r="F80" s="100"/>
    </row>
    <row r="81" spans="1:6" x14ac:dyDescent="0.25">
      <c r="A81" s="135" t="s">
        <v>148</v>
      </c>
      <c r="B81" s="147" t="s">
        <v>117</v>
      </c>
      <c r="C81" s="23"/>
      <c r="D81" s="23"/>
      <c r="E81" s="23"/>
      <c r="F81" s="23"/>
    </row>
    <row r="82" spans="1:6" ht="43.5" customHeight="1" x14ac:dyDescent="0.25">
      <c r="A82" s="135"/>
      <c r="B82" s="232" t="s">
        <v>156</v>
      </c>
      <c r="C82" s="232"/>
      <c r="D82" s="232"/>
      <c r="E82" s="232"/>
      <c r="F82" s="23"/>
    </row>
    <row r="83" spans="1:6" x14ac:dyDescent="0.25">
      <c r="A83" s="135"/>
      <c r="B83" s="147"/>
      <c r="C83" s="23"/>
      <c r="D83" s="23"/>
      <c r="E83" s="23"/>
      <c r="F83" s="23"/>
    </row>
    <row r="84" spans="1:6" x14ac:dyDescent="0.25">
      <c r="A84" s="135" t="s">
        <v>149</v>
      </c>
      <c r="B84" s="147" t="s">
        <v>119</v>
      </c>
      <c r="C84" s="148"/>
      <c r="D84" s="148"/>
      <c r="E84" s="148"/>
      <c r="F84" s="95"/>
    </row>
    <row r="85" spans="1:6" ht="44.25" customHeight="1" x14ac:dyDescent="0.25">
      <c r="A85" s="135"/>
      <c r="B85" s="232" t="s">
        <v>157</v>
      </c>
      <c r="C85" s="232"/>
      <c r="D85" s="232"/>
      <c r="E85" s="232"/>
      <c r="F85" s="95"/>
    </row>
    <row r="86" spans="1:6" x14ac:dyDescent="0.25">
      <c r="A86" s="135"/>
      <c r="B86" s="147"/>
      <c r="C86" s="148"/>
      <c r="D86" s="148"/>
      <c r="E86" s="148"/>
      <c r="F86" s="95"/>
    </row>
    <row r="87" spans="1:6" x14ac:dyDescent="0.25">
      <c r="A87" s="135" t="s">
        <v>150</v>
      </c>
      <c r="B87" s="147" t="s">
        <v>121</v>
      </c>
      <c r="C87" s="148"/>
      <c r="D87" s="148"/>
      <c r="E87" s="148"/>
      <c r="F87" s="95"/>
    </row>
    <row r="88" spans="1:6" ht="37.5" customHeight="1" x14ac:dyDescent="0.25">
      <c r="A88" s="135"/>
      <c r="B88" s="232" t="s">
        <v>158</v>
      </c>
      <c r="C88" s="232"/>
      <c r="D88" s="232"/>
      <c r="E88" s="232"/>
      <c r="F88" s="95"/>
    </row>
    <row r="89" spans="1:6" x14ac:dyDescent="0.25">
      <c r="A89" s="135"/>
      <c r="B89" s="147"/>
      <c r="C89" s="148"/>
      <c r="D89" s="148"/>
      <c r="E89" s="148"/>
      <c r="F89" s="95"/>
    </row>
    <row r="90" spans="1:6" x14ac:dyDescent="0.25">
      <c r="A90" s="135" t="s">
        <v>151</v>
      </c>
      <c r="B90" s="147" t="s">
        <v>123</v>
      </c>
      <c r="C90" s="148"/>
      <c r="D90" s="148"/>
      <c r="E90" s="148"/>
      <c r="F90" s="95"/>
    </row>
    <row r="91" spans="1:6" ht="40.5" customHeight="1" x14ac:dyDescent="0.25">
      <c r="A91" s="135"/>
      <c r="B91" s="232" t="s">
        <v>159</v>
      </c>
      <c r="C91" s="232"/>
      <c r="D91" s="232"/>
      <c r="E91" s="232"/>
      <c r="F91" s="95"/>
    </row>
    <row r="92" spans="1:6" x14ac:dyDescent="0.25">
      <c r="A92" s="135"/>
      <c r="B92" s="147"/>
      <c r="C92" s="148"/>
      <c r="D92" s="148"/>
      <c r="E92" s="148"/>
      <c r="F92" s="95"/>
    </row>
    <row r="93" spans="1:6" x14ac:dyDescent="0.25">
      <c r="A93" s="135" t="s">
        <v>152</v>
      </c>
      <c r="B93" s="147" t="s">
        <v>125</v>
      </c>
      <c r="C93" s="148"/>
      <c r="D93" s="148"/>
      <c r="E93" s="148"/>
      <c r="F93" s="95"/>
    </row>
    <row r="94" spans="1:6" ht="45.75" customHeight="1" x14ac:dyDescent="0.25">
      <c r="A94" s="135"/>
      <c r="B94" s="232" t="s">
        <v>160</v>
      </c>
      <c r="C94" s="232"/>
      <c r="D94" s="232"/>
      <c r="E94" s="232"/>
      <c r="F94" s="95"/>
    </row>
    <row r="95" spans="1:6" x14ac:dyDescent="0.25">
      <c r="A95" s="135"/>
      <c r="B95" s="147"/>
      <c r="C95" s="148"/>
      <c r="D95" s="148"/>
      <c r="E95" s="148"/>
      <c r="F95" s="95"/>
    </row>
    <row r="96" spans="1:6" x14ac:dyDescent="0.25">
      <c r="A96" s="135" t="s">
        <v>153</v>
      </c>
      <c r="B96" s="147" t="s">
        <v>127</v>
      </c>
      <c r="C96" s="148"/>
      <c r="D96" s="148"/>
      <c r="E96" s="148"/>
      <c r="F96" s="95"/>
    </row>
    <row r="97" spans="1:6" ht="38.25" customHeight="1" x14ac:dyDescent="0.25">
      <c r="A97" s="135"/>
      <c r="B97" s="232" t="s">
        <v>161</v>
      </c>
      <c r="C97" s="232"/>
      <c r="D97" s="232"/>
      <c r="E97" s="232"/>
      <c r="F97" s="95"/>
    </row>
    <row r="98" spans="1:6" x14ac:dyDescent="0.25">
      <c r="A98" s="135"/>
      <c r="B98" s="147"/>
      <c r="C98" s="148"/>
      <c r="D98" s="148"/>
      <c r="E98" s="148"/>
      <c r="F98" s="95"/>
    </row>
    <row r="99" spans="1:6" x14ac:dyDescent="0.25">
      <c r="A99" s="135" t="s">
        <v>154</v>
      </c>
      <c r="B99" s="147" t="s">
        <v>136</v>
      </c>
      <c r="C99" s="148"/>
      <c r="D99" s="148"/>
      <c r="E99" s="148"/>
      <c r="F99" s="95"/>
    </row>
    <row r="100" spans="1:6" ht="42.75" customHeight="1" x14ac:dyDescent="0.25">
      <c r="A100" s="135"/>
      <c r="B100" s="232" t="s">
        <v>162</v>
      </c>
      <c r="C100" s="232"/>
      <c r="D100" s="232"/>
      <c r="E100" s="232"/>
      <c r="F100" s="95"/>
    </row>
    <row r="101" spans="1:6" x14ac:dyDescent="0.25">
      <c r="A101" s="135"/>
      <c r="B101" s="147"/>
      <c r="C101" s="148"/>
      <c r="D101" s="148"/>
      <c r="E101" s="148"/>
      <c r="F101" s="95"/>
    </row>
    <row r="102" spans="1:6" x14ac:dyDescent="0.25">
      <c r="A102" s="135" t="s">
        <v>199</v>
      </c>
      <c r="B102" s="147" t="s">
        <v>129</v>
      </c>
      <c r="C102" s="148"/>
      <c r="D102" s="148"/>
      <c r="E102" s="148"/>
      <c r="F102" s="95"/>
    </row>
    <row r="103" spans="1:6" ht="38.25" customHeight="1" x14ac:dyDescent="0.25">
      <c r="A103" s="135"/>
      <c r="B103" s="232" t="s">
        <v>163</v>
      </c>
      <c r="C103" s="232"/>
      <c r="D103" s="232"/>
      <c r="E103" s="232"/>
      <c r="F103" s="95"/>
    </row>
    <row r="104" spans="1:6" x14ac:dyDescent="0.25">
      <c r="A104" s="135"/>
      <c r="B104" s="147"/>
      <c r="C104" s="148"/>
      <c r="D104" s="148"/>
      <c r="E104" s="148"/>
      <c r="F104" s="95"/>
    </row>
    <row r="105" spans="1:6" x14ac:dyDescent="0.25">
      <c r="A105" s="135" t="s">
        <v>200</v>
      </c>
      <c r="B105" s="147" t="s">
        <v>130</v>
      </c>
      <c r="C105" s="148"/>
      <c r="D105" s="148"/>
      <c r="E105" s="148"/>
      <c r="F105" s="95"/>
    </row>
    <row r="106" spans="1:6" ht="45.75" customHeight="1" x14ac:dyDescent="0.25">
      <c r="A106" s="135"/>
      <c r="B106" s="232" t="s">
        <v>164</v>
      </c>
      <c r="C106" s="232"/>
      <c r="D106" s="232"/>
      <c r="E106" s="232"/>
      <c r="F106" s="95"/>
    </row>
    <row r="107" spans="1:6" x14ac:dyDescent="0.25">
      <c r="A107" s="135"/>
      <c r="B107" s="147"/>
      <c r="C107" s="148"/>
      <c r="D107" s="148"/>
      <c r="E107" s="148"/>
      <c r="F107" s="95"/>
    </row>
    <row r="108" spans="1:6" x14ac:dyDescent="0.25">
      <c r="A108" s="135" t="s">
        <v>201</v>
      </c>
      <c r="B108" s="147" t="s">
        <v>131</v>
      </c>
      <c r="C108" s="148"/>
      <c r="D108" s="148"/>
      <c r="E108" s="148"/>
      <c r="F108" s="95"/>
    </row>
    <row r="109" spans="1:6" ht="41.25" customHeight="1" x14ac:dyDescent="0.25">
      <c r="A109" s="135"/>
      <c r="B109" s="232" t="s">
        <v>165</v>
      </c>
      <c r="C109" s="232"/>
      <c r="D109" s="232"/>
      <c r="E109" s="232"/>
      <c r="F109" s="95"/>
    </row>
    <row r="110" spans="1:6" x14ac:dyDescent="0.25">
      <c r="A110" s="135"/>
      <c r="B110" s="147"/>
      <c r="C110" s="148"/>
      <c r="D110" s="148"/>
      <c r="E110" s="148"/>
      <c r="F110" s="95"/>
    </row>
    <row r="111" spans="1:6" x14ac:dyDescent="0.25">
      <c r="A111" s="135" t="s">
        <v>202</v>
      </c>
      <c r="B111" s="147" t="s">
        <v>132</v>
      </c>
      <c r="C111" s="148"/>
      <c r="D111" s="148"/>
      <c r="E111" s="148"/>
      <c r="F111" s="95"/>
    </row>
    <row r="112" spans="1:6" ht="40.5" customHeight="1" x14ac:dyDescent="0.25">
      <c r="A112" s="135"/>
      <c r="B112" s="232" t="s">
        <v>166</v>
      </c>
      <c r="C112" s="232"/>
      <c r="D112" s="232"/>
      <c r="E112" s="232"/>
      <c r="F112" s="95"/>
    </row>
    <row r="113" spans="1:6" x14ac:dyDescent="0.25">
      <c r="A113" s="135"/>
      <c r="B113" s="147"/>
      <c r="C113" s="148"/>
      <c r="D113" s="148"/>
      <c r="E113" s="148"/>
      <c r="F113" s="95"/>
    </row>
    <row r="114" spans="1:6" x14ac:dyDescent="0.25">
      <c r="A114" s="135" t="s">
        <v>44</v>
      </c>
      <c r="B114" s="147" t="s">
        <v>241</v>
      </c>
      <c r="C114" s="148"/>
      <c r="D114" s="148"/>
      <c r="E114" s="148"/>
      <c r="F114" s="95"/>
    </row>
    <row r="115" spans="1:6" ht="45" customHeight="1" x14ac:dyDescent="0.25">
      <c r="A115" s="135"/>
      <c r="B115" s="232" t="s">
        <v>242</v>
      </c>
      <c r="C115" s="232"/>
      <c r="D115" s="232"/>
      <c r="E115" s="232"/>
      <c r="F115" s="95"/>
    </row>
    <row r="116" spans="1:6" x14ac:dyDescent="0.25">
      <c r="A116" s="135"/>
      <c r="B116" s="147"/>
      <c r="C116" s="148"/>
      <c r="D116" s="148"/>
      <c r="E116" s="148"/>
      <c r="F116" s="95"/>
    </row>
    <row r="117" spans="1:6" x14ac:dyDescent="0.25">
      <c r="A117" s="135" t="s">
        <v>45</v>
      </c>
      <c r="B117" s="147" t="s">
        <v>133</v>
      </c>
      <c r="C117" s="148"/>
      <c r="D117" s="148"/>
      <c r="E117" s="148"/>
      <c r="F117" s="95"/>
    </row>
    <row r="118" spans="1:6" ht="50.25" customHeight="1" x14ac:dyDescent="0.25">
      <c r="A118" s="135"/>
      <c r="B118" s="232" t="s">
        <v>167</v>
      </c>
      <c r="C118" s="232"/>
      <c r="D118" s="232"/>
      <c r="E118" s="232"/>
      <c r="F118" s="95"/>
    </row>
    <row r="119" spans="1:6" x14ac:dyDescent="0.25">
      <c r="A119" s="135"/>
      <c r="B119" s="147"/>
      <c r="C119" s="148"/>
      <c r="D119" s="148"/>
      <c r="E119" s="148"/>
      <c r="F119" s="95"/>
    </row>
    <row r="120" spans="1:6" x14ac:dyDescent="0.25">
      <c r="A120" s="135" t="s">
        <v>46</v>
      </c>
      <c r="B120" s="147" t="s">
        <v>134</v>
      </c>
      <c r="C120" s="148"/>
      <c r="D120" s="148"/>
      <c r="E120" s="148"/>
      <c r="F120" s="95"/>
    </row>
    <row r="121" spans="1:6" ht="40.5" customHeight="1" x14ac:dyDescent="0.25">
      <c r="A121" s="135"/>
      <c r="B121" s="232" t="s">
        <v>168</v>
      </c>
      <c r="C121" s="232"/>
      <c r="D121" s="232"/>
      <c r="E121" s="232"/>
      <c r="F121" s="95"/>
    </row>
    <row r="122" spans="1:6" x14ac:dyDescent="0.25">
      <c r="A122" s="135"/>
      <c r="B122" s="147"/>
      <c r="C122" s="148"/>
      <c r="D122" s="148"/>
      <c r="E122" s="148"/>
      <c r="F122" s="95"/>
    </row>
    <row r="123" spans="1:6" x14ac:dyDescent="0.25">
      <c r="A123" s="135" t="s">
        <v>47</v>
      </c>
      <c r="B123" s="147" t="s">
        <v>135</v>
      </c>
      <c r="C123" s="148"/>
      <c r="D123" s="148"/>
      <c r="E123" s="148"/>
      <c r="F123" s="95"/>
    </row>
    <row r="124" spans="1:6" ht="41.25" customHeight="1" x14ac:dyDescent="0.25">
      <c r="A124" s="135"/>
      <c r="B124" s="232" t="s">
        <v>169</v>
      </c>
      <c r="C124" s="232"/>
      <c r="D124" s="232"/>
      <c r="E124" s="232"/>
      <c r="F124" s="95"/>
    </row>
    <row r="125" spans="1:6" x14ac:dyDescent="0.25">
      <c r="A125" s="135"/>
      <c r="B125" s="147"/>
      <c r="C125" s="148"/>
      <c r="D125" s="148"/>
      <c r="E125" s="148"/>
      <c r="F125" s="95"/>
    </row>
    <row r="126" spans="1:6" x14ac:dyDescent="0.25">
      <c r="A126" s="135" t="s">
        <v>48</v>
      </c>
      <c r="B126" s="147" t="s">
        <v>138</v>
      </c>
      <c r="C126" s="148"/>
      <c r="D126" s="148"/>
      <c r="E126" s="148"/>
      <c r="F126" s="95"/>
    </row>
    <row r="127" spans="1:6" ht="42.75" customHeight="1" x14ac:dyDescent="0.25">
      <c r="A127" s="135"/>
      <c r="B127" s="232" t="s">
        <v>170</v>
      </c>
      <c r="C127" s="232"/>
      <c r="D127" s="232"/>
      <c r="E127" s="232"/>
      <c r="F127" s="95"/>
    </row>
    <row r="128" spans="1:6" x14ac:dyDescent="0.25">
      <c r="A128" s="135"/>
      <c r="B128" s="147"/>
      <c r="C128" s="148"/>
      <c r="D128" s="148"/>
      <c r="E128" s="148"/>
      <c r="F128" s="95"/>
    </row>
    <row r="129" spans="1:6" x14ac:dyDescent="0.25">
      <c r="A129" s="135" t="s">
        <v>101</v>
      </c>
      <c r="B129" s="147" t="s">
        <v>197</v>
      </c>
      <c r="C129" s="148"/>
      <c r="D129" s="148"/>
      <c r="E129" s="148"/>
      <c r="F129" s="95"/>
    </row>
    <row r="130" spans="1:6" ht="42.75" customHeight="1" x14ac:dyDescent="0.25">
      <c r="A130" s="135"/>
      <c r="B130" s="232" t="s">
        <v>203</v>
      </c>
      <c r="C130" s="232"/>
      <c r="D130" s="232"/>
      <c r="E130" s="232"/>
      <c r="F130" s="95"/>
    </row>
    <row r="131" spans="1:6" x14ac:dyDescent="0.25">
      <c r="A131" s="135"/>
      <c r="B131" s="147"/>
      <c r="C131" s="148"/>
      <c r="D131" s="148"/>
      <c r="E131" s="148"/>
      <c r="F131" s="105"/>
    </row>
    <row r="132" spans="1:6" ht="42.75" customHeight="1" x14ac:dyDescent="0.25">
      <c r="A132" s="135" t="s">
        <v>155</v>
      </c>
      <c r="B132" s="147" t="s">
        <v>198</v>
      </c>
      <c r="C132" s="148"/>
      <c r="D132" s="148"/>
      <c r="E132" s="148"/>
      <c r="F132" s="105"/>
    </row>
    <row r="133" spans="1:6" ht="42.75" customHeight="1" x14ac:dyDescent="0.25">
      <c r="A133" s="135"/>
      <c r="B133" s="232" t="s">
        <v>204</v>
      </c>
      <c r="C133" s="232"/>
      <c r="D133" s="232"/>
      <c r="E133" s="232"/>
      <c r="F133" s="105"/>
    </row>
    <row r="134" spans="1:6" x14ac:dyDescent="0.25">
      <c r="A134" s="135"/>
      <c r="B134" s="147"/>
      <c r="C134" s="148"/>
      <c r="D134" s="148"/>
      <c r="E134" s="148"/>
      <c r="F134" s="95"/>
    </row>
    <row r="135" spans="1:6" ht="47.25" customHeight="1" x14ac:dyDescent="0.25">
      <c r="A135" s="135" t="s">
        <v>175</v>
      </c>
      <c r="B135" s="242" t="s">
        <v>171</v>
      </c>
      <c r="C135" s="242"/>
      <c r="D135" s="242"/>
      <c r="E135" s="242"/>
      <c r="F135" s="95"/>
    </row>
    <row r="136" spans="1:6" ht="54" customHeight="1" x14ac:dyDescent="0.25">
      <c r="A136" s="135"/>
      <c r="B136" s="232" t="s">
        <v>178</v>
      </c>
      <c r="C136" s="232"/>
      <c r="D136" s="232"/>
      <c r="E136" s="232"/>
      <c r="F136" s="95"/>
    </row>
    <row r="137" spans="1:6" x14ac:dyDescent="0.25">
      <c r="A137" s="135"/>
      <c r="B137" s="147"/>
      <c r="C137" s="148"/>
      <c r="D137" s="148"/>
      <c r="E137" s="148"/>
      <c r="F137" s="95"/>
    </row>
    <row r="138" spans="1:6" ht="31.5" customHeight="1" x14ac:dyDescent="0.25">
      <c r="A138" s="135" t="s">
        <v>176</v>
      </c>
      <c r="B138" s="242" t="s">
        <v>177</v>
      </c>
      <c r="C138" s="242"/>
      <c r="D138" s="242"/>
      <c r="E138" s="242"/>
      <c r="F138" s="95"/>
    </row>
    <row r="139" spans="1:6" ht="51" customHeight="1" x14ac:dyDescent="0.25">
      <c r="B139" s="232" t="s">
        <v>179</v>
      </c>
      <c r="C139" s="232"/>
      <c r="D139" s="232"/>
      <c r="E139" s="232"/>
      <c r="F139" s="95"/>
    </row>
    <row r="140" spans="1:6" x14ac:dyDescent="0.25">
      <c r="B140" s="147"/>
      <c r="C140" s="148"/>
      <c r="D140" s="148"/>
      <c r="E140" s="148"/>
      <c r="F140" s="95"/>
    </row>
    <row r="141" spans="1:6" x14ac:dyDescent="0.25">
      <c r="A141" s="135" t="s">
        <v>205</v>
      </c>
      <c r="B141" s="147" t="s">
        <v>173</v>
      </c>
      <c r="C141" s="148"/>
      <c r="D141" s="148"/>
      <c r="E141" s="148"/>
      <c r="F141" s="95"/>
    </row>
    <row r="142" spans="1:6" ht="51" customHeight="1" x14ac:dyDescent="0.25">
      <c r="B142" s="232" t="s">
        <v>180</v>
      </c>
      <c r="C142" s="232"/>
      <c r="D142" s="232"/>
      <c r="E142" s="232"/>
      <c r="F142" s="95"/>
    </row>
    <row r="143" spans="1:6" x14ac:dyDescent="0.25">
      <c r="B143" s="147"/>
      <c r="C143" s="148"/>
      <c r="D143" s="148"/>
      <c r="E143" s="148"/>
      <c r="F143" s="95"/>
    </row>
    <row r="144" spans="1:6" x14ac:dyDescent="0.25">
      <c r="A144" s="135" t="s">
        <v>206</v>
      </c>
      <c r="B144" s="147" t="s">
        <v>174</v>
      </c>
      <c r="C144" s="148"/>
      <c r="D144" s="148"/>
      <c r="E144" s="148"/>
      <c r="F144" s="95"/>
    </row>
    <row r="145" spans="1:6" ht="51" customHeight="1" x14ac:dyDescent="0.25">
      <c r="A145" s="135"/>
      <c r="B145" s="232" t="s">
        <v>181</v>
      </c>
      <c r="C145" s="232"/>
      <c r="D145" s="232"/>
      <c r="E145" s="232"/>
      <c r="F145" s="95"/>
    </row>
    <row r="146" spans="1:6" x14ac:dyDescent="0.25">
      <c r="A146" s="135"/>
      <c r="B146" s="147"/>
      <c r="C146" s="148"/>
      <c r="D146" s="148"/>
      <c r="E146" s="148"/>
      <c r="F146" s="95"/>
    </row>
    <row r="147" spans="1:6" x14ac:dyDescent="0.25">
      <c r="A147" s="135" t="s">
        <v>213</v>
      </c>
      <c r="B147" s="147" t="s">
        <v>293</v>
      </c>
      <c r="C147" s="148"/>
      <c r="D147" s="148"/>
      <c r="E147" s="148"/>
      <c r="F147" s="145"/>
    </row>
    <row r="148" spans="1:6" ht="47.25" customHeight="1" x14ac:dyDescent="0.25">
      <c r="A148" s="27"/>
      <c r="B148" s="232" t="s">
        <v>299</v>
      </c>
      <c r="C148" s="232"/>
      <c r="D148" s="232"/>
      <c r="E148" s="232"/>
      <c r="F148" s="145"/>
    </row>
    <row r="149" spans="1:6" x14ac:dyDescent="0.25">
      <c r="A149" s="27"/>
      <c r="B149" s="147"/>
      <c r="C149" s="148"/>
      <c r="D149" s="148"/>
      <c r="E149" s="148"/>
      <c r="F149" s="145"/>
    </row>
    <row r="150" spans="1:6" x14ac:dyDescent="0.25">
      <c r="A150" s="135" t="s">
        <v>290</v>
      </c>
      <c r="B150" s="242" t="s">
        <v>294</v>
      </c>
      <c r="C150" s="242"/>
      <c r="D150" s="148"/>
      <c r="E150" s="148"/>
      <c r="F150" s="95"/>
    </row>
    <row r="151" spans="1:6" ht="51" customHeight="1" x14ac:dyDescent="0.25">
      <c r="A151" s="27"/>
      <c r="B151" s="232" t="s">
        <v>300</v>
      </c>
      <c r="C151" s="232"/>
      <c r="D151" s="232"/>
      <c r="E151" s="232"/>
      <c r="F151" s="95"/>
    </row>
    <row r="152" spans="1:6" x14ac:dyDescent="0.25">
      <c r="A152" s="27"/>
      <c r="B152" s="18"/>
      <c r="C152" s="18"/>
      <c r="D152" s="18"/>
      <c r="E152" s="18"/>
      <c r="F152" s="140"/>
    </row>
    <row r="153" spans="1:6" x14ac:dyDescent="0.25">
      <c r="A153" s="135" t="s">
        <v>251</v>
      </c>
      <c r="B153" s="242" t="s">
        <v>291</v>
      </c>
      <c r="C153" s="242"/>
      <c r="D153" s="242"/>
      <c r="E153" s="242"/>
      <c r="F153" s="140"/>
    </row>
    <row r="154" spans="1:6" ht="30" customHeight="1" x14ac:dyDescent="0.25">
      <c r="A154" s="135"/>
      <c r="B154" s="232" t="s">
        <v>235</v>
      </c>
      <c r="C154" s="232"/>
      <c r="D154" s="232"/>
      <c r="E154" s="232"/>
      <c r="F154" s="140"/>
    </row>
    <row r="155" spans="1:6" x14ac:dyDescent="0.25">
      <c r="A155" s="135"/>
      <c r="B155" s="95"/>
      <c r="C155" s="95"/>
      <c r="D155" s="95"/>
      <c r="E155" s="95"/>
      <c r="F155" s="95"/>
    </row>
    <row r="156" spans="1:6" x14ac:dyDescent="0.25">
      <c r="B156" s="95"/>
      <c r="C156" s="95"/>
      <c r="D156" s="95"/>
      <c r="E156" s="95"/>
      <c r="F156" s="95"/>
    </row>
    <row r="157" spans="1:6" ht="15.75" customHeight="1" x14ac:dyDescent="0.25">
      <c r="A157" s="234" t="s">
        <v>139</v>
      </c>
      <c r="B157" s="234"/>
      <c r="C157" s="234"/>
      <c r="D157" s="234"/>
      <c r="E157" s="234"/>
    </row>
    <row r="159" spans="1:6" x14ac:dyDescent="0.25">
      <c r="A159" s="135" t="s">
        <v>33</v>
      </c>
      <c r="B159" s="147" t="s">
        <v>53</v>
      </c>
      <c r="C159" s="147"/>
      <c r="D159" s="28"/>
      <c r="E159" s="28"/>
    </row>
    <row r="160" spans="1:6" ht="48.75" customHeight="1" x14ac:dyDescent="0.25">
      <c r="B160" s="232" t="s">
        <v>220</v>
      </c>
      <c r="C160" s="232"/>
      <c r="D160" s="232"/>
      <c r="E160" s="232"/>
    </row>
    <row r="161" spans="1:5" x14ac:dyDescent="0.25">
      <c r="B161" s="96"/>
      <c r="C161" s="96"/>
      <c r="D161" s="28"/>
      <c r="E161" s="28"/>
    </row>
    <row r="162" spans="1:5" x14ac:dyDescent="0.25">
      <c r="A162" s="135" t="s">
        <v>34</v>
      </c>
      <c r="B162" s="147" t="s">
        <v>50</v>
      </c>
      <c r="C162" s="147"/>
      <c r="D162" s="28"/>
      <c r="E162" s="28"/>
    </row>
    <row r="163" spans="1:5" ht="42" customHeight="1" x14ac:dyDescent="0.25">
      <c r="B163" s="232" t="s">
        <v>55</v>
      </c>
      <c r="C163" s="232"/>
      <c r="D163" s="232"/>
      <c r="E163" s="232"/>
    </row>
    <row r="164" spans="1:5" x14ac:dyDescent="0.25">
      <c r="B164" s="96"/>
      <c r="C164" s="96"/>
      <c r="D164" s="28"/>
      <c r="E164" s="28"/>
    </row>
    <row r="165" spans="1:5" x14ac:dyDescent="0.25">
      <c r="A165" s="135" t="s">
        <v>207</v>
      </c>
      <c r="B165" s="147" t="s">
        <v>58</v>
      </c>
      <c r="C165" s="147"/>
      <c r="D165" s="28"/>
      <c r="E165" s="28"/>
    </row>
    <row r="166" spans="1:5" ht="57" customHeight="1" x14ac:dyDescent="0.25">
      <c r="B166" s="232" t="s">
        <v>51</v>
      </c>
      <c r="C166" s="232"/>
      <c r="D166" s="232"/>
      <c r="E166" s="232"/>
    </row>
    <row r="167" spans="1:5" x14ac:dyDescent="0.25">
      <c r="B167" s="96"/>
      <c r="C167" s="96"/>
      <c r="D167" s="28"/>
      <c r="E167" s="28"/>
    </row>
    <row r="168" spans="1:5" x14ac:dyDescent="0.25">
      <c r="A168" s="135" t="s">
        <v>208</v>
      </c>
      <c r="B168" s="147" t="s">
        <v>56</v>
      </c>
      <c r="C168" s="147"/>
      <c r="D168" s="28"/>
      <c r="E168" s="28"/>
    </row>
    <row r="169" spans="1:5" ht="44.25" customHeight="1" x14ac:dyDescent="0.25">
      <c r="B169" s="232" t="s">
        <v>57</v>
      </c>
      <c r="C169" s="232"/>
      <c r="D169" s="232"/>
      <c r="E169" s="232"/>
    </row>
    <row r="170" spans="1:5" x14ac:dyDescent="0.25">
      <c r="B170" s="96"/>
      <c r="C170" s="96"/>
      <c r="D170" s="28"/>
      <c r="E170" s="28"/>
    </row>
    <row r="171" spans="1:5" x14ac:dyDescent="0.25">
      <c r="A171" s="135" t="s">
        <v>214</v>
      </c>
      <c r="B171" s="147" t="s">
        <v>5</v>
      </c>
      <c r="C171" s="147"/>
      <c r="D171" s="28"/>
      <c r="E171" s="28"/>
    </row>
    <row r="172" spans="1:5" ht="48" customHeight="1" x14ac:dyDescent="0.25">
      <c r="A172" s="27"/>
      <c r="B172" s="232" t="s">
        <v>52</v>
      </c>
      <c r="C172" s="232"/>
      <c r="D172" s="232"/>
      <c r="E172" s="232"/>
    </row>
    <row r="173" spans="1:5" x14ac:dyDescent="0.25">
      <c r="A173" s="27"/>
      <c r="B173" s="96"/>
      <c r="C173" s="96"/>
      <c r="D173" s="28"/>
      <c r="E173" s="28"/>
    </row>
    <row r="174" spans="1:5" x14ac:dyDescent="0.25">
      <c r="A174" s="135" t="s">
        <v>236</v>
      </c>
      <c r="B174" s="147" t="s">
        <v>43</v>
      </c>
      <c r="C174" s="147"/>
      <c r="D174" s="28"/>
      <c r="E174" s="28"/>
    </row>
    <row r="175" spans="1:5" ht="57.75" customHeight="1" x14ac:dyDescent="0.25">
      <c r="B175" s="232" t="s">
        <v>59</v>
      </c>
      <c r="C175" s="232"/>
      <c r="D175" s="232"/>
      <c r="E175" s="232"/>
    </row>
    <row r="176" spans="1:5" x14ac:dyDescent="0.25">
      <c r="B176" s="27"/>
      <c r="C176" s="27"/>
    </row>
    <row r="177" spans="1:5" x14ac:dyDescent="0.25">
      <c r="A177" s="135" t="s">
        <v>252</v>
      </c>
      <c r="B177" s="147" t="s">
        <v>41</v>
      </c>
      <c r="C177" s="147"/>
      <c r="D177" s="28"/>
      <c r="E177" s="28"/>
    </row>
    <row r="178" spans="1:5" ht="57" customHeight="1" x14ac:dyDescent="0.25">
      <c r="B178" s="232" t="s">
        <v>54</v>
      </c>
      <c r="C178" s="232"/>
      <c r="D178" s="232"/>
      <c r="E178" s="232"/>
    </row>
    <row r="179" spans="1:5" x14ac:dyDescent="0.25">
      <c r="B179" s="96"/>
      <c r="C179" s="96"/>
      <c r="D179" s="28"/>
      <c r="E179" s="28"/>
    </row>
    <row r="180" spans="1:5" x14ac:dyDescent="0.25">
      <c r="A180" s="135" t="s">
        <v>253</v>
      </c>
      <c r="B180" s="50" t="s">
        <v>217</v>
      </c>
      <c r="C180" s="50"/>
      <c r="D180" s="28"/>
      <c r="E180" s="28"/>
    </row>
    <row r="181" spans="1:5" ht="48" customHeight="1" x14ac:dyDescent="0.25">
      <c r="B181" s="232" t="s">
        <v>218</v>
      </c>
      <c r="C181" s="232"/>
      <c r="D181" s="232"/>
      <c r="E181" s="232"/>
    </row>
    <row r="182" spans="1:5" ht="12" customHeight="1" x14ac:dyDescent="0.25">
      <c r="B182" s="48"/>
      <c r="C182" s="96"/>
      <c r="D182" s="48"/>
      <c r="E182" s="48"/>
    </row>
    <row r="183" spans="1:5" ht="15.75" customHeight="1" x14ac:dyDescent="0.25">
      <c r="A183" s="241" t="s">
        <v>147</v>
      </c>
      <c r="B183" s="241"/>
      <c r="C183" s="241"/>
      <c r="D183" s="241"/>
      <c r="E183" s="241"/>
    </row>
    <row r="184" spans="1:5" s="49" customFormat="1" x14ac:dyDescent="0.25">
      <c r="A184" s="136"/>
      <c r="B184" s="51"/>
      <c r="C184" s="51"/>
      <c r="D184" s="51"/>
      <c r="E184" s="51"/>
    </row>
    <row r="185" spans="1:5" x14ac:dyDescent="0.25">
      <c r="A185" s="135" t="s">
        <v>140</v>
      </c>
      <c r="B185" s="147" t="s">
        <v>28</v>
      </c>
      <c r="C185" s="147"/>
      <c r="D185" s="28"/>
      <c r="E185" s="28"/>
    </row>
    <row r="186" spans="1:5" ht="51.75" customHeight="1" x14ac:dyDescent="0.25">
      <c r="A186" s="135"/>
      <c r="B186" s="232" t="s">
        <v>36</v>
      </c>
      <c r="C186" s="232"/>
      <c r="D186" s="232"/>
      <c r="E186" s="232"/>
    </row>
    <row r="187" spans="1:5" x14ac:dyDescent="0.25">
      <c r="A187" s="135"/>
      <c r="B187" s="96"/>
      <c r="C187" s="96"/>
      <c r="D187" s="28"/>
      <c r="E187" s="28"/>
    </row>
    <row r="188" spans="1:5" x14ac:dyDescent="0.25">
      <c r="A188" s="135" t="s">
        <v>141</v>
      </c>
      <c r="B188" s="242" t="s">
        <v>285</v>
      </c>
      <c r="C188" s="242"/>
      <c r="D188" s="242"/>
      <c r="E188" s="28"/>
    </row>
    <row r="189" spans="1:5" ht="42.75" customHeight="1" x14ac:dyDescent="0.25">
      <c r="A189" s="135"/>
      <c r="B189" s="232" t="s">
        <v>287</v>
      </c>
      <c r="C189" s="232"/>
      <c r="D189" s="232"/>
      <c r="E189" s="232"/>
    </row>
    <row r="190" spans="1:5" x14ac:dyDescent="0.25">
      <c r="A190" s="135"/>
      <c r="B190" s="96"/>
      <c r="C190" s="96"/>
      <c r="D190" s="28"/>
      <c r="E190" s="28"/>
    </row>
    <row r="191" spans="1:5" x14ac:dyDescent="0.25">
      <c r="A191" s="135" t="s">
        <v>142</v>
      </c>
      <c r="B191" s="147" t="s">
        <v>37</v>
      </c>
      <c r="C191" s="147"/>
      <c r="D191" s="28"/>
      <c r="E191" s="28"/>
    </row>
    <row r="192" spans="1:5" ht="45" customHeight="1" x14ac:dyDescent="0.25">
      <c r="A192" s="135"/>
      <c r="B192" s="232" t="s">
        <v>38</v>
      </c>
      <c r="C192" s="232"/>
      <c r="D192" s="232"/>
      <c r="E192" s="232"/>
    </row>
    <row r="193" spans="1:5" x14ac:dyDescent="0.25">
      <c r="B193" s="96"/>
      <c r="C193" s="96"/>
      <c r="D193" s="28"/>
      <c r="E193" s="28"/>
    </row>
    <row r="194" spans="1:5" x14ac:dyDescent="0.25">
      <c r="A194" s="135" t="s">
        <v>143</v>
      </c>
      <c r="B194" s="147" t="s">
        <v>29</v>
      </c>
      <c r="C194" s="147"/>
      <c r="D194" s="28"/>
      <c r="E194" s="28"/>
    </row>
    <row r="195" spans="1:5" ht="74.25" customHeight="1" x14ac:dyDescent="0.25">
      <c r="B195" s="232" t="s">
        <v>60</v>
      </c>
      <c r="C195" s="232"/>
      <c r="D195" s="232"/>
      <c r="E195" s="232"/>
    </row>
    <row r="196" spans="1:5" x14ac:dyDescent="0.25">
      <c r="B196" s="96"/>
      <c r="C196" s="96"/>
      <c r="D196" s="28"/>
      <c r="E196" s="28"/>
    </row>
    <row r="197" spans="1:5" x14ac:dyDescent="0.25">
      <c r="A197" s="135" t="s">
        <v>281</v>
      </c>
      <c r="B197" s="147" t="s">
        <v>280</v>
      </c>
      <c r="C197" s="147"/>
      <c r="D197" s="28"/>
      <c r="E197" s="28"/>
    </row>
    <row r="198" spans="1:5" ht="69" customHeight="1" x14ac:dyDescent="0.25">
      <c r="B198" s="232" t="s">
        <v>283</v>
      </c>
      <c r="C198" s="232"/>
      <c r="D198" s="232"/>
      <c r="E198" s="232"/>
    </row>
    <row r="199" spans="1:5" x14ac:dyDescent="0.25">
      <c r="B199" s="219"/>
      <c r="C199" s="219"/>
      <c r="D199" s="219"/>
      <c r="E199" s="219"/>
    </row>
    <row r="200" spans="1:5" x14ac:dyDescent="0.25">
      <c r="A200" s="135" t="s">
        <v>282</v>
      </c>
      <c r="B200" s="220" t="s">
        <v>279</v>
      </c>
      <c r="C200" s="220"/>
      <c r="D200" s="28"/>
      <c r="E200" s="28"/>
    </row>
    <row r="201" spans="1:5" ht="56.25" customHeight="1" x14ac:dyDescent="0.25">
      <c r="B201" s="232" t="s">
        <v>284</v>
      </c>
      <c r="C201" s="232"/>
      <c r="D201" s="232"/>
      <c r="E201" s="232"/>
    </row>
    <row r="202" spans="1:5" x14ac:dyDescent="0.25">
      <c r="B202" s="96"/>
      <c r="C202" s="96"/>
      <c r="D202" s="28"/>
      <c r="E202" s="28"/>
    </row>
    <row r="203" spans="1:5" x14ac:dyDescent="0.25">
      <c r="A203" s="135" t="s">
        <v>144</v>
      </c>
      <c r="B203" s="147" t="s">
        <v>26</v>
      </c>
      <c r="C203" s="147"/>
      <c r="D203" s="28"/>
      <c r="E203" s="28"/>
    </row>
    <row r="204" spans="1:5" ht="68.25" customHeight="1" x14ac:dyDescent="0.25">
      <c r="B204" s="232" t="s">
        <v>61</v>
      </c>
      <c r="C204" s="232"/>
      <c r="D204" s="232"/>
      <c r="E204" s="232"/>
    </row>
    <row r="205" spans="1:5" x14ac:dyDescent="0.25">
      <c r="B205" s="96"/>
      <c r="C205" s="96"/>
      <c r="D205" s="28"/>
      <c r="E205" s="28"/>
    </row>
    <row r="206" spans="1:5" x14ac:dyDescent="0.25">
      <c r="A206" s="135" t="s">
        <v>145</v>
      </c>
      <c r="B206" s="147" t="s">
        <v>31</v>
      </c>
      <c r="C206" s="147"/>
      <c r="D206" s="28"/>
      <c r="E206" s="28"/>
    </row>
    <row r="207" spans="1:5" ht="53.25" customHeight="1" x14ac:dyDescent="0.25">
      <c r="B207" s="232" t="s">
        <v>64</v>
      </c>
      <c r="C207" s="232"/>
      <c r="D207" s="232"/>
      <c r="E207" s="232"/>
    </row>
    <row r="208" spans="1:5" x14ac:dyDescent="0.25">
      <c r="B208" s="96"/>
      <c r="C208" s="96"/>
      <c r="D208" s="28"/>
      <c r="E208" s="28"/>
    </row>
    <row r="209" spans="1:5" x14ac:dyDescent="0.25">
      <c r="A209" s="135" t="s">
        <v>146</v>
      </c>
      <c r="B209" s="147" t="s">
        <v>35</v>
      </c>
      <c r="C209" s="147"/>
      <c r="D209" s="28"/>
      <c r="E209" s="28"/>
    </row>
    <row r="210" spans="1:5" ht="48.75" customHeight="1" x14ac:dyDescent="0.25">
      <c r="B210" s="232" t="s">
        <v>62</v>
      </c>
      <c r="C210" s="232"/>
      <c r="D210" s="232"/>
      <c r="E210" s="232"/>
    </row>
    <row r="211" spans="1:5" x14ac:dyDescent="0.25">
      <c r="B211" s="96"/>
      <c r="C211" s="96"/>
      <c r="D211" s="28"/>
      <c r="E211" s="28"/>
    </row>
    <row r="212" spans="1:5" x14ac:dyDescent="0.25">
      <c r="A212" s="135" t="s">
        <v>183</v>
      </c>
      <c r="B212" s="147" t="s">
        <v>25</v>
      </c>
      <c r="C212" s="147"/>
      <c r="D212" s="28"/>
      <c r="E212" s="28"/>
    </row>
    <row r="213" spans="1:5" ht="49.5" customHeight="1" x14ac:dyDescent="0.25">
      <c r="B213" s="232" t="s">
        <v>39</v>
      </c>
      <c r="C213" s="232"/>
      <c r="D213" s="232"/>
      <c r="E213" s="232"/>
    </row>
    <row r="214" spans="1:5" x14ac:dyDescent="0.25">
      <c r="B214" s="96"/>
      <c r="C214" s="96"/>
      <c r="D214" s="28"/>
      <c r="E214" s="28"/>
    </row>
    <row r="215" spans="1:5" x14ac:dyDescent="0.25">
      <c r="A215" s="135" t="s">
        <v>184</v>
      </c>
      <c r="B215" s="147" t="s">
        <v>23</v>
      </c>
      <c r="C215" s="147"/>
      <c r="D215" s="28"/>
      <c r="E215" s="28"/>
    </row>
    <row r="216" spans="1:5" ht="54.75" customHeight="1" x14ac:dyDescent="0.25">
      <c r="B216" s="232" t="s">
        <v>63</v>
      </c>
      <c r="C216" s="232"/>
      <c r="D216" s="232"/>
      <c r="E216" s="232"/>
    </row>
    <row r="217" spans="1:5" x14ac:dyDescent="0.25">
      <c r="B217" s="96"/>
      <c r="C217" s="96"/>
      <c r="D217" s="28"/>
      <c r="E217" s="28"/>
    </row>
    <row r="218" spans="1:5" x14ac:dyDescent="0.25">
      <c r="A218" s="135" t="s">
        <v>185</v>
      </c>
      <c r="B218" s="147" t="s">
        <v>32</v>
      </c>
      <c r="C218" s="147"/>
      <c r="D218" s="28"/>
      <c r="E218" s="28"/>
    </row>
    <row r="219" spans="1:5" ht="65.25" customHeight="1" x14ac:dyDescent="0.25">
      <c r="B219" s="232" t="s">
        <v>221</v>
      </c>
      <c r="C219" s="232"/>
      <c r="D219" s="232"/>
      <c r="E219" s="232"/>
    </row>
    <row r="220" spans="1:5" x14ac:dyDescent="0.25">
      <c r="B220" s="96"/>
      <c r="C220" s="96"/>
      <c r="D220" s="28"/>
      <c r="E220" s="28"/>
    </row>
    <row r="221" spans="1:5" x14ac:dyDescent="0.25">
      <c r="A221" s="135" t="s">
        <v>187</v>
      </c>
      <c r="B221" s="147" t="s">
        <v>182</v>
      </c>
      <c r="C221" s="96"/>
      <c r="D221" s="28"/>
      <c r="E221" s="28"/>
    </row>
    <row r="222" spans="1:5" ht="33" customHeight="1" x14ac:dyDescent="0.25">
      <c r="B222" s="233" t="s">
        <v>186</v>
      </c>
      <c r="C222" s="233"/>
      <c r="D222" s="233"/>
      <c r="E222" s="233"/>
    </row>
    <row r="223" spans="1:5" x14ac:dyDescent="0.25">
      <c r="B223" s="96"/>
      <c r="C223" s="96"/>
      <c r="D223" s="28"/>
      <c r="E223" s="28"/>
    </row>
    <row r="224" spans="1:5" x14ac:dyDescent="0.25">
      <c r="A224" s="135" t="s">
        <v>209</v>
      </c>
      <c r="B224" s="147" t="s">
        <v>9</v>
      </c>
      <c r="C224" s="147"/>
      <c r="D224" s="28"/>
      <c r="E224" s="28"/>
    </row>
    <row r="225" spans="1:5" ht="52.5" customHeight="1" x14ac:dyDescent="0.25">
      <c r="B225" s="233" t="s">
        <v>40</v>
      </c>
      <c r="C225" s="233"/>
      <c r="D225" s="233"/>
      <c r="E225" s="233"/>
    </row>
    <row r="226" spans="1:5" x14ac:dyDescent="0.25">
      <c r="B226" s="96"/>
      <c r="C226" s="96"/>
      <c r="D226" s="28"/>
      <c r="E226" s="28"/>
    </row>
    <row r="227" spans="1:5" x14ac:dyDescent="0.25">
      <c r="A227" s="135" t="s">
        <v>210</v>
      </c>
      <c r="B227" s="147" t="s">
        <v>10</v>
      </c>
      <c r="C227" s="147"/>
      <c r="D227" s="28"/>
      <c r="E227" s="28"/>
    </row>
    <row r="228" spans="1:5" ht="51.75" customHeight="1" x14ac:dyDescent="0.25">
      <c r="B228" s="233" t="s">
        <v>222</v>
      </c>
      <c r="C228" s="233"/>
      <c r="D228" s="233"/>
      <c r="E228" s="233"/>
    </row>
    <row r="229" spans="1:5" x14ac:dyDescent="0.25">
      <c r="B229" s="96"/>
      <c r="C229" s="96"/>
      <c r="D229" s="28"/>
      <c r="E229" s="28"/>
    </row>
    <row r="230" spans="1:5" x14ac:dyDescent="0.25">
      <c r="A230" s="135" t="s">
        <v>215</v>
      </c>
      <c r="B230" s="147" t="s">
        <v>27</v>
      </c>
      <c r="C230" s="147"/>
      <c r="D230" s="28"/>
      <c r="E230" s="28"/>
    </row>
    <row r="231" spans="1:5" ht="48" customHeight="1" x14ac:dyDescent="0.25">
      <c r="B231" s="233" t="s">
        <v>65</v>
      </c>
      <c r="C231" s="233"/>
      <c r="D231" s="233"/>
      <c r="E231" s="233"/>
    </row>
    <row r="232" spans="1:5" x14ac:dyDescent="0.25">
      <c r="A232" s="27"/>
      <c r="B232" s="96"/>
      <c r="C232" s="96"/>
      <c r="D232" s="28"/>
      <c r="E232" s="28"/>
    </row>
    <row r="233" spans="1:5" x14ac:dyDescent="0.25">
      <c r="A233" s="135" t="s">
        <v>237</v>
      </c>
      <c r="B233" s="147" t="s">
        <v>223</v>
      </c>
      <c r="C233" s="147"/>
      <c r="D233" s="28"/>
      <c r="E233" s="28"/>
    </row>
    <row r="234" spans="1:5" ht="30" customHeight="1" x14ac:dyDescent="0.25">
      <c r="B234" s="233" t="s">
        <v>224</v>
      </c>
      <c r="C234" s="233"/>
      <c r="D234" s="233"/>
      <c r="E234" s="233"/>
    </row>
    <row r="235" spans="1:5" x14ac:dyDescent="0.25">
      <c r="B235" s="96"/>
      <c r="C235" s="96"/>
      <c r="D235" s="28"/>
      <c r="E235" s="28"/>
    </row>
    <row r="236" spans="1:5" x14ac:dyDescent="0.25">
      <c r="A236" s="135" t="s">
        <v>254</v>
      </c>
      <c r="B236" s="147" t="s">
        <v>297</v>
      </c>
      <c r="C236" s="147"/>
      <c r="D236" s="28"/>
      <c r="E236" s="28"/>
    </row>
    <row r="237" spans="1:5" ht="33" customHeight="1" x14ac:dyDescent="0.25">
      <c r="B237" s="233" t="s">
        <v>298</v>
      </c>
      <c r="C237" s="233"/>
      <c r="D237" s="233"/>
      <c r="E237" s="233"/>
    </row>
    <row r="238" spans="1:5" x14ac:dyDescent="0.25">
      <c r="B238" s="96"/>
      <c r="C238" s="96"/>
      <c r="D238" s="28"/>
      <c r="E238" s="28"/>
    </row>
    <row r="239" spans="1:5" x14ac:dyDescent="0.25">
      <c r="A239" s="135" t="s">
        <v>255</v>
      </c>
      <c r="B239" s="147" t="s">
        <v>216</v>
      </c>
      <c r="C239" s="147"/>
      <c r="D239" s="28"/>
      <c r="E239" s="28"/>
    </row>
    <row r="240" spans="1:5" ht="44.25" customHeight="1" x14ac:dyDescent="0.25">
      <c r="A240" s="135"/>
      <c r="B240" s="233" t="s">
        <v>219</v>
      </c>
      <c r="C240" s="233"/>
      <c r="D240" s="233"/>
      <c r="E240" s="233"/>
    </row>
    <row r="241" spans="1:1" x14ac:dyDescent="0.25">
      <c r="A241" s="135"/>
    </row>
  </sheetData>
  <sheetProtection password="8C67" sheet="1" objects="1" scenarios="1"/>
  <mergeCells count="66">
    <mergeCell ref="B154:E154"/>
    <mergeCell ref="B153:E153"/>
    <mergeCell ref="B138:E138"/>
    <mergeCell ref="B135:E135"/>
    <mergeCell ref="B142:E142"/>
    <mergeCell ref="B145:E145"/>
    <mergeCell ref="B151:E151"/>
    <mergeCell ref="B148:E148"/>
    <mergeCell ref="B150:C150"/>
    <mergeCell ref="B163:E163"/>
    <mergeCell ref="B166:E166"/>
    <mergeCell ref="B169:E169"/>
    <mergeCell ref="B172:E172"/>
    <mergeCell ref="B195:E195"/>
    <mergeCell ref="B181:E181"/>
    <mergeCell ref="B192:E192"/>
    <mergeCell ref="A183:E183"/>
    <mergeCell ref="B175:E175"/>
    <mergeCell ref="B178:E178"/>
    <mergeCell ref="B189:E189"/>
    <mergeCell ref="B186:E186"/>
    <mergeCell ref="B188:D188"/>
    <mergeCell ref="B127:E127"/>
    <mergeCell ref="B130:E130"/>
    <mergeCell ref="B136:E136"/>
    <mergeCell ref="B139:E139"/>
    <mergeCell ref="B133:E133"/>
    <mergeCell ref="B124:E124"/>
    <mergeCell ref="A1:E1"/>
    <mergeCell ref="A2:E2"/>
    <mergeCell ref="A40:A41"/>
    <mergeCell ref="B40:B41"/>
    <mergeCell ref="D40:D41"/>
    <mergeCell ref="A38:D38"/>
    <mergeCell ref="B207:E207"/>
    <mergeCell ref="B160:E160"/>
    <mergeCell ref="A79:E79"/>
    <mergeCell ref="B82:E82"/>
    <mergeCell ref="B85:E85"/>
    <mergeCell ref="B88:E88"/>
    <mergeCell ref="B91:E91"/>
    <mergeCell ref="B97:E97"/>
    <mergeCell ref="B100:E100"/>
    <mergeCell ref="B103:E103"/>
    <mergeCell ref="B106:E106"/>
    <mergeCell ref="B109:E109"/>
    <mergeCell ref="B112:E112"/>
    <mergeCell ref="B115:E115"/>
    <mergeCell ref="B118:E118"/>
    <mergeCell ref="B121:E121"/>
    <mergeCell ref="B201:E201"/>
    <mergeCell ref="B222:E222"/>
    <mergeCell ref="B94:E94"/>
    <mergeCell ref="B240:E240"/>
    <mergeCell ref="B237:E237"/>
    <mergeCell ref="B234:E234"/>
    <mergeCell ref="B198:E198"/>
    <mergeCell ref="A157:E157"/>
    <mergeCell ref="B204:E204"/>
    <mergeCell ref="B231:E231"/>
    <mergeCell ref="B228:E228"/>
    <mergeCell ref="B225:E225"/>
    <mergeCell ref="B219:E219"/>
    <mergeCell ref="B216:E216"/>
    <mergeCell ref="B213:E213"/>
    <mergeCell ref="B210:E210"/>
  </mergeCells>
  <conditionalFormatting sqref="G78">
    <cfRule type="cellIs" dxfId="1" priority="1" operator="equal">
      <formula>"NOT EQUAL"</formula>
    </cfRule>
  </conditionalFormatting>
  <dataValidations count="3">
    <dataValidation type="decimal" operator="lessThanOrEqual" allowBlank="1" showInputMessage="1" showErrorMessage="1" errorTitle="Max Price" error="Value must be within the applicable maximum price." sqref="E8:E31 E33">
      <formula1>C8</formula1>
    </dataValidation>
    <dataValidation type="decimal" operator="lessThanOrEqual" allowBlank="1" showInputMessage="1" showErrorMessage="1" errorTitle="Max NTP1 Mobilization Price" error="Value may not exceed 1% of D&amp;C Price (other than mobilization)." sqref="E34">
      <formula1>0.01*(E75-E34-E54)</formula1>
    </dataValidation>
    <dataValidation type="decimal" operator="lessThanOrEqual" allowBlank="1" showInputMessage="1" showErrorMessage="1" errorTitle="Max Mobilization Price" error="Value may not exceed 4% of D&amp;C Price (other than mobilization)." sqref="E54">
      <formula1>0.04*(E75-E34-E54)</formula1>
    </dataValidation>
  </dataValidations>
  <printOptions horizontalCentered="1"/>
  <pageMargins left="0.7" right="0.7" top="0.75" bottom="0.75" header="0.3" footer="0.3"/>
  <pageSetup scale="59" fitToHeight="6" orientation="portrait" horizontalDpi="300" verticalDpi="300" r:id="rId1"/>
  <headerFooter>
    <oddFooter>&amp;LArizona Department of Transportation
South Mountain Freeway Project
&amp;C&amp;UForm &amp;A
&amp;U-&amp;P--&amp;RRequest for Proposals
202 MA 054 H882701C
Volume I - Instructions to Proposers</oddFooter>
  </headerFooter>
  <rowBreaks count="5" manualBreakCount="5">
    <brk id="50" max="16383" man="1"/>
    <brk id="78" max="4" man="1"/>
    <brk id="154" max="4" man="1"/>
    <brk id="181" max="16383" man="1"/>
    <brk id="223"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view="pageBreakPreview" zoomScale="90" zoomScaleNormal="100" zoomScaleSheetLayoutView="90" workbookViewId="0">
      <selection activeCell="C13" sqref="C13"/>
    </sheetView>
  </sheetViews>
  <sheetFormatPr defaultRowHeight="15" x14ac:dyDescent="0.25"/>
  <cols>
    <col min="1" max="1" width="19.140625" customWidth="1"/>
    <col min="2" max="2" width="61.28515625" customWidth="1"/>
    <col min="3" max="3" width="19" customWidth="1"/>
  </cols>
  <sheetData>
    <row r="1" spans="1:4" ht="23.25" customHeight="1" x14ac:dyDescent="0.25">
      <c r="A1" s="231" t="str">
        <f ca="1" xml:space="preserve"> "FORM " &amp; MID(CELL("filename",A1),FIND("]",CELL("filename",A1))+1,256)</f>
        <v>FORM M-1.2</v>
      </c>
      <c r="B1" s="231"/>
      <c r="C1" s="231"/>
      <c r="D1" s="23"/>
    </row>
    <row r="2" spans="1:4" ht="36.75" customHeight="1" x14ac:dyDescent="0.25">
      <c r="A2" s="246" t="s">
        <v>80</v>
      </c>
      <c r="B2" s="246"/>
      <c r="C2" s="246"/>
      <c r="D2" s="24"/>
    </row>
    <row r="4" spans="1:4" ht="35.25" customHeight="1" x14ac:dyDescent="0.25">
      <c r="A4" s="174" t="s">
        <v>77</v>
      </c>
      <c r="B4" s="174" t="s">
        <v>12</v>
      </c>
      <c r="C4" s="174" t="s">
        <v>73</v>
      </c>
    </row>
    <row r="5" spans="1:4" ht="24" customHeight="1" x14ac:dyDescent="0.25">
      <c r="A5" s="175"/>
      <c r="B5" s="175"/>
      <c r="C5" s="176"/>
    </row>
    <row r="6" spans="1:4" ht="24" customHeight="1" x14ac:dyDescent="0.25">
      <c r="A6" s="175"/>
      <c r="B6" s="175"/>
      <c r="C6" s="176"/>
    </row>
    <row r="7" spans="1:4" ht="24" customHeight="1" x14ac:dyDescent="0.25">
      <c r="A7" s="175"/>
      <c r="B7" s="175"/>
      <c r="C7" s="176"/>
    </row>
    <row r="8" spans="1:4" ht="24" customHeight="1" x14ac:dyDescent="0.25">
      <c r="A8" s="175"/>
      <c r="B8" s="175"/>
      <c r="C8" s="176"/>
    </row>
    <row r="9" spans="1:4" ht="24" customHeight="1" x14ac:dyDescent="0.25">
      <c r="A9" s="175"/>
      <c r="B9" s="175"/>
      <c r="C9" s="176"/>
    </row>
    <row r="10" spans="1:4" ht="24" customHeight="1" x14ac:dyDescent="0.25">
      <c r="A10" s="175"/>
      <c r="B10" s="175"/>
      <c r="C10" s="176"/>
    </row>
    <row r="11" spans="1:4" ht="24" customHeight="1" x14ac:dyDescent="0.25">
      <c r="A11" s="175"/>
      <c r="B11" s="175"/>
      <c r="C11" s="176"/>
    </row>
    <row r="12" spans="1:4" ht="24" customHeight="1" x14ac:dyDescent="0.25">
      <c r="A12" s="175"/>
      <c r="B12" s="175"/>
      <c r="C12" s="176"/>
    </row>
    <row r="13" spans="1:4" ht="24" customHeight="1" x14ac:dyDescent="0.25">
      <c r="A13" s="175"/>
      <c r="B13" s="175"/>
      <c r="C13" s="176"/>
    </row>
    <row r="14" spans="1:4" ht="24" customHeight="1" x14ac:dyDescent="0.25">
      <c r="A14" s="175"/>
      <c r="B14" s="175"/>
      <c r="C14" s="176"/>
    </row>
    <row r="15" spans="1:4" ht="24" customHeight="1" x14ac:dyDescent="0.25">
      <c r="A15" s="175"/>
      <c r="B15" s="175"/>
      <c r="C15" s="176"/>
    </row>
    <row r="16" spans="1:4" ht="24" customHeight="1" x14ac:dyDescent="0.25">
      <c r="A16" s="175"/>
      <c r="B16" s="175"/>
      <c r="C16" s="176"/>
    </row>
    <row r="17" spans="1:3" ht="24" customHeight="1" x14ac:dyDescent="0.25">
      <c r="A17" s="175"/>
      <c r="B17" s="175"/>
      <c r="C17" s="176"/>
    </row>
    <row r="18" spans="1:3" ht="24" customHeight="1" x14ac:dyDescent="0.25">
      <c r="A18" s="175"/>
      <c r="B18" s="175"/>
      <c r="C18" s="176"/>
    </row>
    <row r="19" spans="1:3" ht="24" customHeight="1" x14ac:dyDescent="0.25">
      <c r="A19" s="175"/>
      <c r="B19" s="175"/>
      <c r="C19" s="176"/>
    </row>
    <row r="20" spans="1:3" ht="24" customHeight="1" x14ac:dyDescent="0.25">
      <c r="A20" s="175"/>
      <c r="B20" s="175"/>
      <c r="C20" s="176"/>
    </row>
    <row r="21" spans="1:3" ht="24" customHeight="1" x14ac:dyDescent="0.25">
      <c r="A21" s="175"/>
      <c r="B21" s="175"/>
      <c r="C21" s="176"/>
    </row>
    <row r="22" spans="1:3" ht="24" customHeight="1" x14ac:dyDescent="0.25">
      <c r="A22" s="175"/>
      <c r="B22" s="175"/>
      <c r="C22" s="176"/>
    </row>
    <row r="23" spans="1:3" ht="24" customHeight="1" x14ac:dyDescent="0.25">
      <c r="A23" s="175"/>
      <c r="B23" s="175"/>
      <c r="C23" s="176"/>
    </row>
    <row r="24" spans="1:3" ht="24" customHeight="1" x14ac:dyDescent="0.25">
      <c r="A24" s="175"/>
      <c r="B24" s="175"/>
      <c r="C24" s="176"/>
    </row>
    <row r="25" spans="1:3" ht="24" customHeight="1" thickBot="1" x14ac:dyDescent="0.3">
      <c r="A25" s="185" t="s">
        <v>257</v>
      </c>
      <c r="B25" s="186"/>
      <c r="C25" s="187">
        <f>SUBTOTAL(109,Table2[Costs to ADOT ($)])</f>
        <v>0</v>
      </c>
    </row>
    <row r="26" spans="1:3" x14ac:dyDescent="0.25">
      <c r="A26" s="21"/>
      <c r="B26" s="22"/>
      <c r="C26" s="173"/>
    </row>
    <row r="27" spans="1:3" ht="30" x14ac:dyDescent="0.25">
      <c r="C27" s="59" t="s">
        <v>93</v>
      </c>
    </row>
    <row r="28" spans="1:3" ht="33" customHeight="1" x14ac:dyDescent="0.25">
      <c r="A28" s="41" t="s">
        <v>18</v>
      </c>
    </row>
    <row r="29" spans="1:3" ht="42.75" customHeight="1" x14ac:dyDescent="0.25">
      <c r="A29" s="243" t="s">
        <v>71</v>
      </c>
      <c r="B29" s="243"/>
      <c r="C29" s="243"/>
    </row>
    <row r="30" spans="1:3" ht="15.75" customHeight="1" x14ac:dyDescent="0.25">
      <c r="A30" s="244" t="s">
        <v>72</v>
      </c>
      <c r="B30" s="245"/>
      <c r="C30" s="245"/>
    </row>
    <row r="31" spans="1:3" ht="15.75" x14ac:dyDescent="0.25">
      <c r="A31" s="244" t="s">
        <v>256</v>
      </c>
      <c r="B31" s="245"/>
      <c r="C31" s="245"/>
    </row>
  </sheetData>
  <sheetProtection password="8C67" sheet="1" objects="1" scenarios="1" insertRows="0"/>
  <mergeCells count="5">
    <mergeCell ref="A1:C1"/>
    <mergeCell ref="A29:C29"/>
    <mergeCell ref="A31:C31"/>
    <mergeCell ref="A30:C30"/>
    <mergeCell ref="A2:C2"/>
  </mergeCells>
  <printOptions horizontalCentered="1"/>
  <pageMargins left="0.7" right="0.7" top="0.75" bottom="0.75" header="0.3" footer="0.3"/>
  <pageSetup scale="90" orientation="portrait" horizontalDpi="300" verticalDpi="300" r:id="rId1"/>
  <headerFooter>
    <oddFooter>&amp;LArizona Department of Transportation
South Mountain Freeway Project
&amp;C&amp;UForm &amp;A
&amp;U-&amp;P--&amp;RRequest for Proposals
202 MA 054 H882701C
Volume I - Instructions to Proposers</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view="pageBreakPreview" zoomScale="90" zoomScaleNormal="100" zoomScaleSheetLayoutView="90" workbookViewId="0">
      <selection activeCell="F21" sqref="F20:F21"/>
    </sheetView>
  </sheetViews>
  <sheetFormatPr defaultRowHeight="15" x14ac:dyDescent="0.25"/>
  <cols>
    <col min="1" max="1" width="15.5703125" customWidth="1"/>
    <col min="2" max="2" width="61.28515625" customWidth="1"/>
    <col min="3" max="3" width="15.5703125" customWidth="1"/>
  </cols>
  <sheetData>
    <row r="1" spans="1:4" ht="23.25" customHeight="1" x14ac:dyDescent="0.25">
      <c r="A1" s="231" t="str">
        <f ca="1" xml:space="preserve"> "FORM " &amp; MID(CELL("filename",A1),FIND("]",CELL("filename",A1))+1,256)</f>
        <v>FORM M-1.3</v>
      </c>
      <c r="B1" s="231"/>
      <c r="C1" s="231"/>
      <c r="D1" s="23"/>
    </row>
    <row r="2" spans="1:4" ht="15.75" x14ac:dyDescent="0.25">
      <c r="A2" s="246" t="s">
        <v>68</v>
      </c>
      <c r="B2" s="246"/>
      <c r="C2" s="246"/>
      <c r="D2" s="24"/>
    </row>
    <row r="4" spans="1:4" ht="42.75" customHeight="1" x14ac:dyDescent="0.25">
      <c r="A4" s="174" t="s">
        <v>76</v>
      </c>
      <c r="B4" s="174" t="s">
        <v>17</v>
      </c>
      <c r="C4" s="174" t="s">
        <v>95</v>
      </c>
    </row>
    <row r="5" spans="1:4" x14ac:dyDescent="0.25">
      <c r="A5" s="175"/>
      <c r="B5" s="175"/>
      <c r="C5" s="176"/>
    </row>
    <row r="6" spans="1:4" ht="18" customHeight="1" x14ac:dyDescent="0.25">
      <c r="A6" s="175"/>
      <c r="B6" s="175"/>
      <c r="C6" s="176"/>
    </row>
    <row r="7" spans="1:4" ht="18" customHeight="1" x14ac:dyDescent="0.25">
      <c r="A7" s="175"/>
      <c r="B7" s="177"/>
      <c r="C7" s="176"/>
    </row>
    <row r="8" spans="1:4" ht="18" customHeight="1" x14ac:dyDescent="0.25">
      <c r="A8" s="175"/>
      <c r="B8" s="177"/>
      <c r="C8" s="176"/>
    </row>
    <row r="9" spans="1:4" ht="18" customHeight="1" x14ac:dyDescent="0.25">
      <c r="A9" s="175"/>
      <c r="B9" s="177"/>
      <c r="C9" s="176"/>
    </row>
    <row r="10" spans="1:4" ht="18" customHeight="1" x14ac:dyDescent="0.25">
      <c r="A10" s="175"/>
      <c r="B10" s="177"/>
      <c r="C10" s="176"/>
    </row>
    <row r="11" spans="1:4" ht="18" customHeight="1" x14ac:dyDescent="0.25">
      <c r="A11" s="175"/>
      <c r="B11" s="177"/>
      <c r="C11" s="176"/>
    </row>
    <row r="12" spans="1:4" ht="18" customHeight="1" x14ac:dyDescent="0.25">
      <c r="A12" s="175"/>
      <c r="B12" s="177"/>
      <c r="C12" s="176"/>
    </row>
    <row r="13" spans="1:4" ht="18" customHeight="1" x14ac:dyDescent="0.25">
      <c r="A13" s="175"/>
      <c r="B13" s="177"/>
      <c r="C13" s="176"/>
    </row>
    <row r="14" spans="1:4" ht="18" customHeight="1" x14ac:dyDescent="0.25">
      <c r="A14" s="175"/>
      <c r="B14" s="177"/>
      <c r="C14" s="176"/>
    </row>
    <row r="15" spans="1:4" ht="18" customHeight="1" x14ac:dyDescent="0.25">
      <c r="A15" s="175"/>
      <c r="B15" s="177"/>
      <c r="C15" s="176"/>
    </row>
    <row r="16" spans="1:4" ht="18" customHeight="1" x14ac:dyDescent="0.25">
      <c r="A16" s="175"/>
      <c r="B16" s="177"/>
      <c r="C16" s="176"/>
    </row>
    <row r="17" spans="1:3" ht="18" customHeight="1" x14ac:dyDescent="0.25">
      <c r="A17" s="175"/>
      <c r="B17" s="177"/>
      <c r="C17" s="176"/>
    </row>
    <row r="18" spans="1:3" ht="18" customHeight="1" x14ac:dyDescent="0.25">
      <c r="A18" s="175"/>
      <c r="B18" s="177"/>
      <c r="C18" s="176"/>
    </row>
    <row r="19" spans="1:3" ht="18" customHeight="1" x14ac:dyDescent="0.25">
      <c r="A19" s="175"/>
      <c r="B19" s="177"/>
      <c r="C19" s="176"/>
    </row>
    <row r="20" spans="1:3" ht="18" customHeight="1" x14ac:dyDescent="0.25">
      <c r="A20" s="175"/>
      <c r="B20" s="177"/>
      <c r="C20" s="176"/>
    </row>
    <row r="21" spans="1:3" ht="18" customHeight="1" x14ac:dyDescent="0.25">
      <c r="A21" s="175"/>
      <c r="B21" s="177"/>
      <c r="C21" s="176"/>
    </row>
    <row r="22" spans="1:3" ht="18" customHeight="1" x14ac:dyDescent="0.25">
      <c r="A22" s="175"/>
      <c r="B22" s="177"/>
      <c r="C22" s="176"/>
    </row>
    <row r="23" spans="1:3" ht="18" customHeight="1" x14ac:dyDescent="0.25">
      <c r="A23" s="175"/>
      <c r="B23" s="177"/>
      <c r="C23" s="176"/>
    </row>
    <row r="24" spans="1:3" ht="18" customHeight="1" x14ac:dyDescent="0.25">
      <c r="A24" s="175"/>
      <c r="B24" s="177"/>
      <c r="C24" s="176"/>
    </row>
    <row r="25" spans="1:3" ht="18" customHeight="1" x14ac:dyDescent="0.25">
      <c r="A25" s="175"/>
      <c r="B25" s="177"/>
      <c r="C25" s="176"/>
    </row>
    <row r="26" spans="1:3" ht="18" customHeight="1" x14ac:dyDescent="0.25">
      <c r="A26" s="175"/>
      <c r="B26" s="177"/>
      <c r="C26" s="176"/>
    </row>
    <row r="27" spans="1:3" ht="15.75" thickBot="1" x14ac:dyDescent="0.3">
      <c r="A27" s="188" t="s">
        <v>257</v>
      </c>
      <c r="B27" s="189"/>
      <c r="C27" s="190">
        <f>SUBTOTAL(109,Table3[Credit Amount 
(Enter as a number ≤ 0)])</f>
        <v>0</v>
      </c>
    </row>
    <row r="28" spans="1:3" ht="15.75" thickTop="1" x14ac:dyDescent="0.25">
      <c r="A28" s="21"/>
      <c r="B28" s="22"/>
      <c r="C28" s="178"/>
    </row>
    <row r="29" spans="1:3" ht="30" x14ac:dyDescent="0.25">
      <c r="C29" s="59" t="s">
        <v>92</v>
      </c>
    </row>
    <row r="31" spans="1:3" ht="15.75" x14ac:dyDescent="0.25">
      <c r="A31" s="8" t="s">
        <v>18</v>
      </c>
    </row>
    <row r="32" spans="1:3" ht="20.25" customHeight="1" x14ac:dyDescent="0.25">
      <c r="A32" s="244" t="s">
        <v>74</v>
      </c>
      <c r="B32" s="245"/>
      <c r="C32" s="245"/>
    </row>
    <row r="33" spans="1:3" ht="15.75" x14ac:dyDescent="0.25">
      <c r="A33" s="244" t="s">
        <v>75</v>
      </c>
      <c r="B33" s="244"/>
      <c r="C33" s="244"/>
    </row>
    <row r="34" spans="1:3" ht="15.75" customHeight="1" x14ac:dyDescent="0.25">
      <c r="A34" s="244" t="s">
        <v>19</v>
      </c>
      <c r="B34" s="245"/>
      <c r="C34" s="245"/>
    </row>
    <row r="35" spans="1:3" ht="15.75" x14ac:dyDescent="0.25">
      <c r="A35" s="244" t="s">
        <v>256</v>
      </c>
      <c r="B35" s="245"/>
      <c r="C35" s="245"/>
    </row>
  </sheetData>
  <sheetProtection password="8C67" sheet="1" objects="1" scenarios="1" insertRows="0"/>
  <mergeCells count="6">
    <mergeCell ref="A35:C35"/>
    <mergeCell ref="A34:C34"/>
    <mergeCell ref="A32:C32"/>
    <mergeCell ref="A1:C1"/>
    <mergeCell ref="A2:C2"/>
    <mergeCell ref="A33:C33"/>
  </mergeCells>
  <dataValidations count="1">
    <dataValidation type="decimal" operator="lessThanOrEqual" allowBlank="1" showInputMessage="1" showErrorMessage="1" errorTitle="Negative Number" error="Input as a number less than or equal to 0." promptTitle="Negative Number" prompt="Input as a number less than or equal to 0." sqref="C5:C26">
      <formula1>0</formula1>
    </dataValidation>
  </dataValidations>
  <printOptions horizontalCentered="1"/>
  <pageMargins left="0.7" right="0.7" top="0.75" bottom="0.75" header="0.3" footer="0.3"/>
  <pageSetup scale="97" orientation="portrait" horizontalDpi="300" verticalDpi="300" r:id="rId1"/>
  <headerFooter>
    <oddFooter>&amp;LArizona Department of Transportation
South Mountain Freeway Project
&amp;C&amp;UForm &amp;A
&amp;U-&amp;P--&amp;RRequest for Proposals
202 MA 054 H882701C
Volume I - Instructions to Proposers</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view="pageBreakPreview" zoomScaleNormal="110" zoomScaleSheetLayoutView="100" workbookViewId="0">
      <selection activeCell="F3" sqref="F3"/>
    </sheetView>
  </sheetViews>
  <sheetFormatPr defaultRowHeight="15" x14ac:dyDescent="0.25"/>
  <cols>
    <col min="1" max="2" width="27.85546875" customWidth="1"/>
    <col min="3" max="3" width="29.7109375" customWidth="1"/>
  </cols>
  <sheetData>
    <row r="1" spans="1:3" ht="30.75" customHeight="1" x14ac:dyDescent="0.25">
      <c r="A1" s="231" t="str">
        <f ca="1" xml:space="preserve"> "FORM " &amp; MID(CELL("filename",A1),FIND("]",CELL("filename",A1))+1,256)</f>
        <v>FORM M-1.4</v>
      </c>
      <c r="B1" s="231"/>
      <c r="C1" s="231"/>
    </row>
    <row r="2" spans="1:3" ht="31.5" customHeight="1" x14ac:dyDescent="0.25">
      <c r="A2" s="246" t="s">
        <v>82</v>
      </c>
      <c r="B2" s="246"/>
      <c r="C2" s="246"/>
    </row>
    <row r="4" spans="1:3" ht="22.5" customHeight="1" x14ac:dyDescent="0.25">
      <c r="A4" s="247" t="s">
        <v>96</v>
      </c>
      <c r="B4" s="247"/>
      <c r="C4" s="247"/>
    </row>
    <row r="5" spans="1:3" ht="6.75" customHeight="1" x14ac:dyDescent="0.25">
      <c r="B5" s="52"/>
      <c r="C5" s="52"/>
    </row>
    <row r="6" spans="1:3" ht="30" x14ac:dyDescent="0.25">
      <c r="B6" s="141" t="s">
        <v>225</v>
      </c>
      <c r="C6" s="143" t="s">
        <v>232</v>
      </c>
    </row>
    <row r="7" spans="1:3" x14ac:dyDescent="0.25">
      <c r="A7" s="142" t="s">
        <v>226</v>
      </c>
      <c r="B7" s="179"/>
      <c r="C7" s="144">
        <f>B7*30</f>
        <v>0</v>
      </c>
    </row>
    <row r="8" spans="1:3" x14ac:dyDescent="0.25">
      <c r="A8" s="142" t="s">
        <v>227</v>
      </c>
      <c r="B8" s="179"/>
      <c r="C8" s="144">
        <f t="shared" ref="C8:C12" si="0">B8*30</f>
        <v>0</v>
      </c>
    </row>
    <row r="9" spans="1:3" x14ac:dyDescent="0.25">
      <c r="A9" s="142" t="s">
        <v>228</v>
      </c>
      <c r="B9" s="179"/>
      <c r="C9" s="144">
        <f t="shared" si="0"/>
        <v>0</v>
      </c>
    </row>
    <row r="10" spans="1:3" x14ac:dyDescent="0.25">
      <c r="A10" s="142" t="s">
        <v>229</v>
      </c>
      <c r="B10" s="179"/>
      <c r="C10" s="144">
        <f t="shared" si="0"/>
        <v>0</v>
      </c>
    </row>
    <row r="11" spans="1:3" x14ac:dyDescent="0.25">
      <c r="A11" s="142" t="s">
        <v>230</v>
      </c>
      <c r="B11" s="179"/>
      <c r="C11" s="144">
        <f t="shared" si="0"/>
        <v>0</v>
      </c>
    </row>
    <row r="12" spans="1:3" x14ac:dyDescent="0.25">
      <c r="A12" s="142" t="s">
        <v>231</v>
      </c>
      <c r="B12" s="179"/>
      <c r="C12" s="144">
        <f t="shared" si="0"/>
        <v>0</v>
      </c>
    </row>
    <row r="13" spans="1:3" x14ac:dyDescent="0.25">
      <c r="A13" s="45"/>
      <c r="B13" s="32"/>
    </row>
    <row r="14" spans="1:3" x14ac:dyDescent="0.25">
      <c r="B14" s="64" t="s">
        <v>94</v>
      </c>
      <c r="C14" s="61">
        <f>SUBTOTAL(9,C7:C12)</f>
        <v>0</v>
      </c>
    </row>
    <row r="18" spans="1:3" x14ac:dyDescent="0.25">
      <c r="A18" s="248" t="s">
        <v>97</v>
      </c>
      <c r="B18" s="248"/>
      <c r="C18" s="248"/>
    </row>
    <row r="19" spans="1:3" ht="6.75" customHeight="1" x14ac:dyDescent="0.25"/>
    <row r="20" spans="1:3" x14ac:dyDescent="0.25">
      <c r="B20" s="54" t="s">
        <v>70</v>
      </c>
      <c r="C20" s="54" t="s">
        <v>233</v>
      </c>
    </row>
    <row r="21" spans="1:3" x14ac:dyDescent="0.25">
      <c r="A21" s="142" t="s">
        <v>226</v>
      </c>
      <c r="B21" s="180"/>
      <c r="C21" s="144">
        <f>B21*30</f>
        <v>0</v>
      </c>
    </row>
    <row r="22" spans="1:3" x14ac:dyDescent="0.25">
      <c r="A22" s="142" t="s">
        <v>227</v>
      </c>
      <c r="B22" s="180"/>
      <c r="C22" s="144">
        <f t="shared" ref="C22:C26" si="1">B22*30</f>
        <v>0</v>
      </c>
    </row>
    <row r="23" spans="1:3" x14ac:dyDescent="0.25">
      <c r="A23" s="142" t="s">
        <v>228</v>
      </c>
      <c r="B23" s="180"/>
      <c r="C23" s="144">
        <f t="shared" si="1"/>
        <v>0</v>
      </c>
    </row>
    <row r="24" spans="1:3" x14ac:dyDescent="0.25">
      <c r="A24" s="142" t="s">
        <v>229</v>
      </c>
      <c r="B24" s="180"/>
      <c r="C24" s="144">
        <f t="shared" si="1"/>
        <v>0</v>
      </c>
    </row>
    <row r="25" spans="1:3" x14ac:dyDescent="0.25">
      <c r="A25" s="142" t="s">
        <v>230</v>
      </c>
      <c r="B25" s="180"/>
      <c r="C25" s="144">
        <f t="shared" si="1"/>
        <v>0</v>
      </c>
    </row>
    <row r="26" spans="1:3" x14ac:dyDescent="0.25">
      <c r="A26" s="142" t="s">
        <v>231</v>
      </c>
      <c r="B26" s="180"/>
      <c r="C26" s="144">
        <f t="shared" si="1"/>
        <v>0</v>
      </c>
    </row>
    <row r="27" spans="1:3" x14ac:dyDescent="0.25">
      <c r="A27" s="45"/>
      <c r="B27" s="32"/>
    </row>
    <row r="28" spans="1:3" x14ac:dyDescent="0.25">
      <c r="A28" s="45"/>
      <c r="B28" s="64" t="s">
        <v>102</v>
      </c>
      <c r="C28" s="61">
        <f>SUBTOTAL(9,C21:C26)</f>
        <v>0</v>
      </c>
    </row>
    <row r="30" spans="1:3" x14ac:dyDescent="0.25">
      <c r="B30" s="141" t="s">
        <v>238</v>
      </c>
      <c r="C30" s="61">
        <f>IF(SUBTOTAL(9,C7:C28) &lt; 0, 0, SUBTOTAL(9,C7:C28))</f>
        <v>0</v>
      </c>
    </row>
    <row r="31" spans="1:3" x14ac:dyDescent="0.25">
      <c r="C31" s="78" t="s">
        <v>91</v>
      </c>
    </row>
    <row r="33" spans="1:3" ht="29.25" customHeight="1" x14ac:dyDescent="0.25">
      <c r="A33" s="249" t="s">
        <v>239</v>
      </c>
      <c r="B33" s="249"/>
      <c r="C33" s="249"/>
    </row>
    <row r="35" spans="1:3" x14ac:dyDescent="0.25">
      <c r="A35" s="53" t="s">
        <v>69</v>
      </c>
    </row>
  </sheetData>
  <sheetProtection password="8C67" sheet="1" objects="1" scenarios="1"/>
  <mergeCells count="5">
    <mergeCell ref="A1:C1"/>
    <mergeCell ref="A2:C2"/>
    <mergeCell ref="A4:C4"/>
    <mergeCell ref="A18:C18"/>
    <mergeCell ref="A33:C33"/>
  </mergeCells>
  <dataValidations count="2">
    <dataValidation type="decimal" operator="lessThanOrEqual" allowBlank="1" showInputMessage="1" showErrorMessage="1" errorTitle="Negative Number" error="Enter value as a number less than or equal to $0" promptTitle="Negative Number" prompt="Enter credit as a number less than or equal to 0" sqref="B7:B12">
      <formula1>0</formula1>
    </dataValidation>
    <dataValidation type="decimal" operator="greaterThanOrEqual" allowBlank="1" showInputMessage="1" showErrorMessage="1" errorTitle="Positive Number" error="Enter value as a number greater than or equal to $0" sqref="B21:B26">
      <formula1>0</formula1>
    </dataValidation>
  </dataValidations>
  <printOptions horizontalCentered="1"/>
  <pageMargins left="0.7" right="0.7" top="0.75" bottom="0.75" header="0.3" footer="0.3"/>
  <pageSetup orientation="portrait" horizontalDpi="300" verticalDpi="300" r:id="rId1"/>
  <headerFooter>
    <oddFooter>&amp;LArizona Department of Transportation
South Mountain Freeway Project
&amp;C&amp;UForm &amp;A
&amp;U-&amp;P--&amp;RRequest for Proposals
202 MA 054 H882701C
Volume I - Instructions to Proposers</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9"/>
  <sheetViews>
    <sheetView tabSelected="1" view="pageBreakPreview" topLeftCell="A34" zoomScale="110" zoomScaleNormal="100" zoomScaleSheetLayoutView="110" workbookViewId="0">
      <selection activeCell="B45" sqref="B45"/>
    </sheetView>
  </sheetViews>
  <sheetFormatPr defaultRowHeight="15" x14ac:dyDescent="0.25"/>
  <cols>
    <col min="1" max="1" width="15.7109375" customWidth="1"/>
    <col min="2" max="2" width="24.28515625" style="29" customWidth="1"/>
    <col min="3" max="3" width="19.85546875" style="29" customWidth="1"/>
    <col min="4" max="4" width="20.85546875" customWidth="1"/>
    <col min="5" max="5" width="15.7109375" customWidth="1"/>
    <col min="8" max="8" width="12.85546875" customWidth="1"/>
  </cols>
  <sheetData>
    <row r="1" spans="1:8" ht="29.25" customHeight="1" x14ac:dyDescent="0.25">
      <c r="A1" s="231" t="str">
        <f ca="1" xml:space="preserve"> "FORM " &amp; MID(CELL("filename",A1),FIND("]",CELL("filename",A1))+1,256)</f>
        <v>FORM M-2</v>
      </c>
      <c r="B1" s="231"/>
      <c r="C1" s="231"/>
      <c r="D1" s="231"/>
    </row>
    <row r="2" spans="1:8" ht="15.75" x14ac:dyDescent="0.25">
      <c r="A2" s="230" t="s">
        <v>81</v>
      </c>
      <c r="B2" s="230"/>
      <c r="C2" s="230"/>
      <c r="D2" s="230"/>
    </row>
    <row r="3" spans="1:8" ht="15.75" thickBot="1" x14ac:dyDescent="0.3"/>
    <row r="4" spans="1:8" ht="47.25" x14ac:dyDescent="0.25">
      <c r="A4" s="56" t="s">
        <v>100</v>
      </c>
      <c r="B4" s="55" t="s">
        <v>234</v>
      </c>
      <c r="C4" s="55" t="s">
        <v>13</v>
      </c>
      <c r="D4" s="62" t="s">
        <v>14</v>
      </c>
    </row>
    <row r="5" spans="1:8" ht="16.5" thickBot="1" x14ac:dyDescent="0.3">
      <c r="A5" s="57" t="s">
        <v>2</v>
      </c>
      <c r="B5" s="57" t="s">
        <v>6</v>
      </c>
      <c r="C5" s="58" t="s">
        <v>15</v>
      </c>
      <c r="D5" s="63" t="s">
        <v>16</v>
      </c>
      <c r="E5" s="38"/>
      <c r="F5" s="38"/>
      <c r="G5" s="38"/>
      <c r="H5" s="38"/>
    </row>
    <row r="6" spans="1:8" x14ac:dyDescent="0.25">
      <c r="A6" s="25">
        <v>1</v>
      </c>
      <c r="B6" s="181"/>
      <c r="C6" s="30">
        <f>B6</f>
        <v>0</v>
      </c>
      <c r="D6" s="261">
        <v>28616817.487229384</v>
      </c>
      <c r="E6" s="93"/>
      <c r="G6" s="33"/>
    </row>
    <row r="7" spans="1:8" x14ac:dyDescent="0.25">
      <c r="A7" s="26">
        <v>2</v>
      </c>
      <c r="B7" s="182"/>
      <c r="C7" s="31">
        <f>B7+C6</f>
        <v>0</v>
      </c>
      <c r="D7" s="262">
        <v>43113642.178513907</v>
      </c>
      <c r="E7" s="93"/>
      <c r="G7" s="33"/>
    </row>
    <row r="8" spans="1:8" x14ac:dyDescent="0.25">
      <c r="A8" s="26">
        <v>3</v>
      </c>
      <c r="B8" s="182"/>
      <c r="C8" s="31">
        <f t="shared" ref="C8:C47" si="0">B8+C7</f>
        <v>0</v>
      </c>
      <c r="D8" s="262">
        <v>52410910.275086738</v>
      </c>
      <c r="E8" s="93"/>
      <c r="G8" s="33"/>
    </row>
    <row r="9" spans="1:8" x14ac:dyDescent="0.25">
      <c r="A9" s="26">
        <v>4</v>
      </c>
      <c r="B9" s="182"/>
      <c r="C9" s="31">
        <f t="shared" si="0"/>
        <v>0</v>
      </c>
      <c r="D9" s="262">
        <v>61637765.181745753</v>
      </c>
      <c r="E9" s="93"/>
      <c r="G9" s="33"/>
    </row>
    <row r="10" spans="1:8" x14ac:dyDescent="0.25">
      <c r="A10" s="26">
        <v>5</v>
      </c>
      <c r="B10" s="182"/>
      <c r="C10" s="31">
        <f t="shared" si="0"/>
        <v>0</v>
      </c>
      <c r="D10" s="262">
        <v>78351646.806602016</v>
      </c>
      <c r="E10" s="93"/>
      <c r="G10" s="33"/>
    </row>
    <row r="11" spans="1:8" x14ac:dyDescent="0.25">
      <c r="A11" s="26">
        <v>6</v>
      </c>
      <c r="B11" s="182"/>
      <c r="C11" s="31">
        <f t="shared" si="0"/>
        <v>0</v>
      </c>
      <c r="D11" s="262">
        <v>92617825.70066452</v>
      </c>
      <c r="E11" s="93"/>
      <c r="G11" s="33"/>
    </row>
    <row r="12" spans="1:8" x14ac:dyDescent="0.25">
      <c r="A12" s="26">
        <v>7</v>
      </c>
      <c r="B12" s="182"/>
      <c r="C12" s="31">
        <f t="shared" si="0"/>
        <v>0</v>
      </c>
      <c r="D12" s="262">
        <v>98381024.086032018</v>
      </c>
      <c r="E12" s="93"/>
      <c r="G12" s="33"/>
    </row>
    <row r="13" spans="1:8" x14ac:dyDescent="0.25">
      <c r="A13" s="26">
        <v>8</v>
      </c>
      <c r="B13" s="182"/>
      <c r="C13" s="31">
        <f t="shared" si="0"/>
        <v>0</v>
      </c>
      <c r="D13" s="262">
        <v>124430122.25445269</v>
      </c>
      <c r="E13" s="93"/>
      <c r="G13" s="33"/>
    </row>
    <row r="14" spans="1:8" x14ac:dyDescent="0.25">
      <c r="A14" s="26">
        <v>9</v>
      </c>
      <c r="B14" s="182"/>
      <c r="C14" s="31">
        <f t="shared" si="0"/>
        <v>0</v>
      </c>
      <c r="D14" s="262">
        <v>137795204.04263192</v>
      </c>
      <c r="E14" s="93"/>
      <c r="F14" s="35"/>
      <c r="G14" s="33"/>
    </row>
    <row r="15" spans="1:8" x14ac:dyDescent="0.25">
      <c r="A15" s="26">
        <v>10</v>
      </c>
      <c r="B15" s="182"/>
      <c r="C15" s="31">
        <f t="shared" si="0"/>
        <v>0</v>
      </c>
      <c r="D15" s="262">
        <v>151605788.55708379</v>
      </c>
      <c r="E15" s="93"/>
      <c r="F15" s="35"/>
      <c r="G15" s="33"/>
    </row>
    <row r="16" spans="1:8" x14ac:dyDescent="0.25">
      <c r="A16" s="26">
        <v>11</v>
      </c>
      <c r="B16" s="182"/>
      <c r="C16" s="31">
        <f t="shared" si="0"/>
        <v>0</v>
      </c>
      <c r="D16" s="262">
        <v>165416373.07153565</v>
      </c>
      <c r="E16" s="93"/>
      <c r="F16" s="35"/>
      <c r="G16" s="33"/>
    </row>
    <row r="17" spans="1:7" x14ac:dyDescent="0.25">
      <c r="A17" s="26">
        <v>12</v>
      </c>
      <c r="B17" s="182"/>
      <c r="C17" s="31">
        <f t="shared" si="0"/>
        <v>0</v>
      </c>
      <c r="D17" s="262">
        <v>177890449.40716958</v>
      </c>
      <c r="E17" s="93"/>
      <c r="F17" s="35"/>
      <c r="G17" s="33"/>
    </row>
    <row r="18" spans="1:7" x14ac:dyDescent="0.25">
      <c r="A18" s="39">
        <v>13</v>
      </c>
      <c r="B18" s="182"/>
      <c r="C18" s="40">
        <f t="shared" si="0"/>
        <v>0</v>
      </c>
      <c r="D18" s="262">
        <v>191935419.53813484</v>
      </c>
      <c r="E18" s="93"/>
      <c r="F18" s="35"/>
      <c r="G18" s="33"/>
    </row>
    <row r="19" spans="1:7" x14ac:dyDescent="0.25">
      <c r="A19" s="39">
        <v>14</v>
      </c>
      <c r="B19" s="182"/>
      <c r="C19" s="40">
        <f t="shared" si="0"/>
        <v>0</v>
      </c>
      <c r="D19" s="262">
        <v>205521214.91804281</v>
      </c>
      <c r="E19" s="93"/>
      <c r="F19" s="35"/>
      <c r="G19" s="33"/>
    </row>
    <row r="20" spans="1:7" x14ac:dyDescent="0.25">
      <c r="A20" s="39">
        <v>15</v>
      </c>
      <c r="B20" s="182"/>
      <c r="C20" s="40">
        <f t="shared" si="0"/>
        <v>0</v>
      </c>
      <c r="D20" s="262">
        <v>218971193.13875923</v>
      </c>
      <c r="E20" s="93"/>
      <c r="F20" s="35"/>
      <c r="G20" s="33"/>
    </row>
    <row r="21" spans="1:7" x14ac:dyDescent="0.25">
      <c r="A21" s="39">
        <v>16</v>
      </c>
      <c r="B21" s="182"/>
      <c r="C21" s="40">
        <f t="shared" si="0"/>
        <v>0</v>
      </c>
      <c r="D21" s="262">
        <v>230594731.83470556</v>
      </c>
      <c r="E21" s="93"/>
      <c r="F21" s="35"/>
      <c r="G21" s="33"/>
    </row>
    <row r="22" spans="1:7" x14ac:dyDescent="0.25">
      <c r="A22" s="39">
        <v>17</v>
      </c>
      <c r="B22" s="182"/>
      <c r="C22" s="40">
        <f t="shared" si="0"/>
        <v>0</v>
      </c>
      <c r="D22" s="262">
        <v>243925085.11429515</v>
      </c>
      <c r="E22" s="93"/>
      <c r="F22" s="35"/>
      <c r="G22" s="33"/>
    </row>
    <row r="23" spans="1:7" x14ac:dyDescent="0.25">
      <c r="A23" s="39">
        <v>18</v>
      </c>
      <c r="B23" s="182"/>
      <c r="C23" s="40">
        <f t="shared" si="0"/>
        <v>0</v>
      </c>
      <c r="D23" s="262">
        <v>259744760.80891517</v>
      </c>
      <c r="E23" s="93"/>
      <c r="F23" s="35"/>
      <c r="G23" s="33"/>
    </row>
    <row r="24" spans="1:7" x14ac:dyDescent="0.25">
      <c r="A24" s="39">
        <v>19</v>
      </c>
      <c r="B24" s="182"/>
      <c r="C24" s="40">
        <f t="shared" si="0"/>
        <v>0</v>
      </c>
      <c r="D24" s="262">
        <v>288211798.30712491</v>
      </c>
      <c r="E24" s="93"/>
      <c r="F24" s="35"/>
      <c r="G24" s="33"/>
    </row>
    <row r="25" spans="1:7" x14ac:dyDescent="0.25">
      <c r="A25" s="39">
        <v>20</v>
      </c>
      <c r="B25" s="182"/>
      <c r="C25" s="40">
        <f t="shared" si="0"/>
        <v>0</v>
      </c>
      <c r="D25" s="262">
        <v>317669499.86251575</v>
      </c>
      <c r="E25" s="93"/>
      <c r="F25" s="35"/>
      <c r="G25" s="33"/>
    </row>
    <row r="26" spans="1:7" x14ac:dyDescent="0.25">
      <c r="A26" s="39">
        <v>21</v>
      </c>
      <c r="B26" s="182"/>
      <c r="C26" s="40">
        <f t="shared" si="0"/>
        <v>0</v>
      </c>
      <c r="D26" s="262">
        <v>346176952.98063588</v>
      </c>
      <c r="E26" s="93"/>
      <c r="F26" s="36"/>
      <c r="G26" s="33"/>
    </row>
    <row r="27" spans="1:7" x14ac:dyDescent="0.25">
      <c r="A27" s="39">
        <v>22</v>
      </c>
      <c r="B27" s="182"/>
      <c r="C27" s="40">
        <f t="shared" si="0"/>
        <v>0</v>
      </c>
      <c r="D27" s="262">
        <v>375634654.53602672</v>
      </c>
      <c r="E27" s="93"/>
      <c r="F27" s="36"/>
      <c r="G27" s="33"/>
    </row>
    <row r="28" spans="1:7" x14ac:dyDescent="0.25">
      <c r="A28" s="39">
        <v>23</v>
      </c>
      <c r="B28" s="182"/>
      <c r="C28" s="40">
        <f t="shared" si="0"/>
        <v>0</v>
      </c>
      <c r="D28" s="262">
        <v>405092356.09141755</v>
      </c>
      <c r="E28" s="93"/>
      <c r="F28" s="36"/>
      <c r="G28" s="33"/>
    </row>
    <row r="29" spans="1:7" x14ac:dyDescent="0.25">
      <c r="A29" s="39">
        <v>24</v>
      </c>
      <c r="B29" s="182"/>
      <c r="C29" s="40">
        <f t="shared" si="0"/>
        <v>0</v>
      </c>
      <c r="D29" s="262">
        <v>431699312.33499634</v>
      </c>
      <c r="E29" s="93"/>
      <c r="F29" s="36"/>
      <c r="G29" s="33"/>
    </row>
    <row r="30" spans="1:7" x14ac:dyDescent="0.25">
      <c r="A30" s="26">
        <v>25</v>
      </c>
      <c r="B30" s="182"/>
      <c r="C30" s="31">
        <f t="shared" si="0"/>
        <v>0</v>
      </c>
      <c r="D30" s="262">
        <v>461091571.75431257</v>
      </c>
      <c r="E30" s="93"/>
      <c r="F30" s="36"/>
      <c r="G30" s="33"/>
    </row>
    <row r="31" spans="1:7" x14ac:dyDescent="0.25">
      <c r="A31" s="26">
        <v>26</v>
      </c>
      <c r="B31" s="182"/>
      <c r="C31" s="31">
        <f t="shared" si="0"/>
        <v>0</v>
      </c>
      <c r="D31" s="262">
        <v>489495695.18389386</v>
      </c>
      <c r="E31" s="93"/>
      <c r="F31" s="36"/>
      <c r="G31" s="33"/>
    </row>
    <row r="32" spans="1:7" x14ac:dyDescent="0.25">
      <c r="A32" s="26">
        <v>27</v>
      </c>
      <c r="B32" s="182"/>
      <c r="C32" s="31">
        <f t="shared" si="0"/>
        <v>0</v>
      </c>
      <c r="D32" s="262">
        <v>518846622.72779453</v>
      </c>
      <c r="E32" s="93"/>
      <c r="F32" s="36"/>
      <c r="G32" s="33"/>
    </row>
    <row r="33" spans="1:7" x14ac:dyDescent="0.25">
      <c r="A33" s="26">
        <v>28</v>
      </c>
      <c r="B33" s="182"/>
      <c r="C33" s="31">
        <f t="shared" si="0"/>
        <v>0</v>
      </c>
      <c r="D33" s="262">
        <v>547250746.15737581</v>
      </c>
      <c r="E33" s="93"/>
      <c r="F33" s="36"/>
      <c r="G33" s="33"/>
    </row>
    <row r="34" spans="1:7" x14ac:dyDescent="0.25">
      <c r="A34" s="26">
        <v>29</v>
      </c>
      <c r="B34" s="182"/>
      <c r="C34" s="31">
        <f t="shared" si="0"/>
        <v>0</v>
      </c>
      <c r="D34" s="262">
        <v>577121718.63844001</v>
      </c>
      <c r="E34" s="93"/>
      <c r="F34" s="36"/>
      <c r="G34" s="33"/>
    </row>
    <row r="35" spans="1:7" x14ac:dyDescent="0.25">
      <c r="A35" s="26">
        <v>30</v>
      </c>
      <c r="B35" s="182"/>
      <c r="C35" s="31">
        <f t="shared" si="0"/>
        <v>0</v>
      </c>
      <c r="D35" s="262">
        <v>606992691.11950421</v>
      </c>
      <c r="E35" s="93"/>
      <c r="F35" s="36"/>
      <c r="G35" s="33"/>
    </row>
    <row r="36" spans="1:7" x14ac:dyDescent="0.25">
      <c r="A36" s="26">
        <v>31</v>
      </c>
      <c r="B36" s="182"/>
      <c r="C36" s="31">
        <f t="shared" si="0"/>
        <v>0</v>
      </c>
      <c r="D36" s="262">
        <v>635886233.64896417</v>
      </c>
      <c r="E36" s="93"/>
      <c r="F36" s="36"/>
      <c r="G36" s="33"/>
    </row>
    <row r="37" spans="1:7" x14ac:dyDescent="0.25">
      <c r="A37" s="26">
        <v>32</v>
      </c>
      <c r="B37" s="182"/>
      <c r="C37" s="31">
        <f t="shared" si="0"/>
        <v>0</v>
      </c>
      <c r="D37" s="262">
        <v>665733353.0178802</v>
      </c>
      <c r="E37" s="93"/>
      <c r="F37" s="36"/>
      <c r="G37" s="33"/>
    </row>
    <row r="38" spans="1:7" x14ac:dyDescent="0.25">
      <c r="A38" s="26">
        <v>33</v>
      </c>
      <c r="B38" s="182"/>
      <c r="C38" s="31">
        <f t="shared" si="0"/>
        <v>0</v>
      </c>
      <c r="D38" s="262">
        <v>694617662.08457315</v>
      </c>
      <c r="E38" s="93"/>
      <c r="F38" s="37"/>
      <c r="G38" s="33"/>
    </row>
    <row r="39" spans="1:7" x14ac:dyDescent="0.25">
      <c r="A39" s="26">
        <v>34</v>
      </c>
      <c r="B39" s="182"/>
      <c r="C39" s="31">
        <f t="shared" si="0"/>
        <v>0</v>
      </c>
      <c r="D39" s="262">
        <v>724464781.45348918</v>
      </c>
      <c r="E39" s="93"/>
      <c r="F39" s="37"/>
      <c r="G39" s="33"/>
    </row>
    <row r="40" spans="1:7" x14ac:dyDescent="0.25">
      <c r="A40" s="26">
        <v>35</v>
      </c>
      <c r="B40" s="182"/>
      <c r="C40" s="31">
        <f t="shared" si="0"/>
        <v>0</v>
      </c>
      <c r="D40" s="262">
        <v>754311900.82240522</v>
      </c>
      <c r="E40" s="93"/>
      <c r="F40" s="37"/>
      <c r="G40" s="33"/>
    </row>
    <row r="41" spans="1:7" x14ac:dyDescent="0.25">
      <c r="A41" s="26">
        <v>36</v>
      </c>
      <c r="B41" s="182"/>
      <c r="C41" s="31">
        <f t="shared" si="0"/>
        <v>0</v>
      </c>
      <c r="D41" s="262">
        <v>781270589.28465199</v>
      </c>
      <c r="E41" s="93"/>
      <c r="F41" s="37"/>
      <c r="G41" s="33"/>
    </row>
    <row r="42" spans="1:7" x14ac:dyDescent="0.25">
      <c r="A42" s="39">
        <v>37</v>
      </c>
      <c r="B42" s="182"/>
      <c r="C42" s="40">
        <f t="shared" si="0"/>
        <v>0</v>
      </c>
      <c r="D42" s="262">
        <v>810989943.29407775</v>
      </c>
      <c r="E42" s="93"/>
      <c r="F42" s="37"/>
      <c r="G42" s="33"/>
    </row>
    <row r="43" spans="1:7" x14ac:dyDescent="0.25">
      <c r="A43" s="39">
        <v>38</v>
      </c>
      <c r="B43" s="182"/>
      <c r="C43" s="40">
        <f t="shared" si="0"/>
        <v>0</v>
      </c>
      <c r="D43" s="262">
        <v>839672517.58262813</v>
      </c>
      <c r="E43" s="93"/>
      <c r="F43" s="37"/>
      <c r="G43" s="33"/>
    </row>
    <row r="44" spans="1:7" x14ac:dyDescent="0.25">
      <c r="A44" s="39">
        <v>39</v>
      </c>
      <c r="B44" s="182"/>
      <c r="C44" s="40">
        <f t="shared" si="0"/>
        <v>0</v>
      </c>
      <c r="D44" s="262">
        <v>869311177.68079686</v>
      </c>
      <c r="E44" s="93"/>
      <c r="F44" s="37"/>
      <c r="G44" s="33"/>
    </row>
    <row r="45" spans="1:7" x14ac:dyDescent="0.25">
      <c r="A45" s="39">
        <v>40</v>
      </c>
      <c r="B45" s="182"/>
      <c r="C45" s="40">
        <f t="shared" si="0"/>
        <v>0</v>
      </c>
      <c r="D45" s="262">
        <v>897993751.96934724</v>
      </c>
      <c r="E45" s="93"/>
      <c r="F45" s="37"/>
      <c r="G45" s="33"/>
    </row>
    <row r="46" spans="1:7" x14ac:dyDescent="0.25">
      <c r="A46" s="39">
        <v>41</v>
      </c>
      <c r="B46" s="182"/>
      <c r="C46" s="40">
        <f t="shared" si="0"/>
        <v>0</v>
      </c>
      <c r="D46" s="262">
        <v>915468182.70110762</v>
      </c>
      <c r="E46" s="93"/>
      <c r="F46" s="37"/>
      <c r="G46" s="33"/>
    </row>
    <row r="47" spans="1:7" x14ac:dyDescent="0.25">
      <c r="A47" s="39">
        <v>42</v>
      </c>
      <c r="B47" s="182"/>
      <c r="C47" s="40">
        <f t="shared" si="0"/>
        <v>0</v>
      </c>
      <c r="D47" s="262">
        <v>929045945.87829161</v>
      </c>
      <c r="E47" s="93"/>
      <c r="F47" s="37"/>
      <c r="G47" s="33"/>
    </row>
    <row r="48" spans="1:7" x14ac:dyDescent="0.25">
      <c r="A48" s="39">
        <v>43</v>
      </c>
      <c r="B48" s="182"/>
      <c r="C48" s="40">
        <f t="shared" ref="C48:C54" si="1">B48+C47</f>
        <v>0</v>
      </c>
      <c r="D48" s="262">
        <v>942183559.7763983</v>
      </c>
      <c r="E48" s="93"/>
      <c r="F48" s="37"/>
      <c r="G48" s="139"/>
    </row>
    <row r="49" spans="1:7" x14ac:dyDescent="0.25">
      <c r="A49" s="39">
        <v>44</v>
      </c>
      <c r="B49" s="182"/>
      <c r="C49" s="40">
        <f t="shared" si="1"/>
        <v>0</v>
      </c>
      <c r="D49" s="262">
        <v>955757608.26057053</v>
      </c>
      <c r="E49" s="93"/>
      <c r="F49" s="37"/>
      <c r="G49" s="139"/>
    </row>
    <row r="50" spans="1:7" x14ac:dyDescent="0.25">
      <c r="A50" s="39">
        <v>45</v>
      </c>
      <c r="B50" s="182"/>
      <c r="C50" s="40">
        <f t="shared" si="1"/>
        <v>0</v>
      </c>
      <c r="D50" s="262">
        <v>968893784.21299517</v>
      </c>
      <c r="E50" s="93"/>
      <c r="F50" s="37"/>
      <c r="G50" s="139"/>
    </row>
    <row r="51" spans="1:7" x14ac:dyDescent="0.25">
      <c r="A51" s="39">
        <v>46</v>
      </c>
      <c r="B51" s="182"/>
      <c r="C51" s="40">
        <f t="shared" si="1"/>
        <v>0</v>
      </c>
      <c r="D51" s="262">
        <v>982467832.6971674</v>
      </c>
      <c r="E51" s="93"/>
      <c r="F51" s="37"/>
      <c r="G51" s="139"/>
    </row>
    <row r="52" spans="1:7" x14ac:dyDescent="0.25">
      <c r="A52" s="39">
        <v>47</v>
      </c>
      <c r="B52" s="182"/>
      <c r="C52" s="40">
        <f t="shared" si="1"/>
        <v>0</v>
      </c>
      <c r="D52" s="262">
        <v>996041881.18133962</v>
      </c>
      <c r="E52" s="93"/>
      <c r="F52" s="37"/>
      <c r="G52" s="139"/>
    </row>
    <row r="53" spans="1:7" x14ac:dyDescent="0.25">
      <c r="A53" s="39">
        <v>48</v>
      </c>
      <c r="B53" s="182"/>
      <c r="C53" s="40">
        <f t="shared" si="1"/>
        <v>0</v>
      </c>
      <c r="D53" s="262">
        <v>1008740184.6020168</v>
      </c>
      <c r="E53" s="93"/>
      <c r="F53" s="37"/>
      <c r="G53" s="139"/>
    </row>
    <row r="54" spans="1:7" x14ac:dyDescent="0.25">
      <c r="A54" s="39">
        <v>49</v>
      </c>
      <c r="B54" s="182"/>
      <c r="C54" s="40">
        <f t="shared" si="1"/>
        <v>0</v>
      </c>
      <c r="D54" s="262">
        <v>1022302832.8789039</v>
      </c>
      <c r="E54" s="93"/>
      <c r="F54" s="37"/>
      <c r="G54" s="139"/>
    </row>
    <row r="55" spans="1:7" x14ac:dyDescent="0.25">
      <c r="A55" s="39">
        <v>50</v>
      </c>
      <c r="B55" s="182"/>
      <c r="C55" s="40">
        <f t="shared" ref="C55:C56" si="2">B55+C54</f>
        <v>0</v>
      </c>
      <c r="D55" s="262">
        <v>1035421008.5040363</v>
      </c>
    </row>
    <row r="56" spans="1:7" x14ac:dyDescent="0.25">
      <c r="A56" s="39">
        <v>51</v>
      </c>
      <c r="B56" s="182"/>
      <c r="C56" s="40">
        <f t="shared" si="2"/>
        <v>0</v>
      </c>
      <c r="D56" s="262">
        <v>1048101911.6083311</v>
      </c>
    </row>
    <row r="57" spans="1:7" ht="15.75" thickBot="1" x14ac:dyDescent="0.3">
      <c r="C57" s="260"/>
      <c r="D57" s="260"/>
    </row>
    <row r="58" spans="1:7" ht="15.75" thickBot="1" x14ac:dyDescent="0.3">
      <c r="A58" s="54" t="s">
        <v>11</v>
      </c>
      <c r="B58" s="87">
        <f>SUBTOTAL(9,B6:B54)</f>
        <v>0</v>
      </c>
    </row>
    <row r="59" spans="1:7" x14ac:dyDescent="0.25">
      <c r="A59" s="1"/>
      <c r="B59" s="60" t="s">
        <v>90</v>
      </c>
    </row>
  </sheetData>
  <sheetProtection password="8C67" sheet="1" objects="1" scenarios="1"/>
  <mergeCells count="2">
    <mergeCell ref="A1:D1"/>
    <mergeCell ref="A2:D2"/>
  </mergeCells>
  <printOptions horizontalCentered="1"/>
  <pageMargins left="0.7" right="0.7" top="0.75" bottom="0.75" header="0.3" footer="0.3"/>
  <pageSetup orientation="portrait" horizontalDpi="300" verticalDpi="300" r:id="rId1"/>
  <headerFooter>
    <oddFooter>&amp;LArizona Department of Transportation
South Mountain Freeway Project
&amp;C&amp;UForm &amp;A
&amp;U-&amp;P--&amp;RRequest for Proposals
202 MA 054 H882701C
Volume I - Instructions to Proposers</oddFooter>
  </headerFooter>
  <rowBreaks count="1" manualBreakCount="1">
    <brk id="34" max="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view="pageBreakPreview" zoomScale="80" zoomScaleNormal="100" zoomScaleSheetLayoutView="80" workbookViewId="0">
      <selection activeCell="G7" sqref="G7"/>
    </sheetView>
  </sheetViews>
  <sheetFormatPr defaultRowHeight="15" x14ac:dyDescent="0.25"/>
  <cols>
    <col min="1" max="1" width="20.7109375" customWidth="1"/>
    <col min="2" max="2" width="22" customWidth="1"/>
    <col min="3" max="3" width="22" style="199" customWidth="1"/>
    <col min="4" max="5" width="23.7109375" customWidth="1"/>
    <col min="6" max="7" width="23.5703125" customWidth="1"/>
    <col min="8" max="8" width="25.140625" customWidth="1"/>
  </cols>
  <sheetData>
    <row r="1" spans="1:11" ht="36.75" customHeight="1" x14ac:dyDescent="0.25">
      <c r="A1" s="231" t="str">
        <f ca="1" xml:space="preserve"> "FORM " &amp; MID(CELL("filename",A1),FIND("]",CELL("filename",A1))+1,256)</f>
        <v>FORM N-1</v>
      </c>
      <c r="B1" s="231"/>
      <c r="C1" s="231"/>
      <c r="D1" s="231"/>
      <c r="E1" s="231"/>
      <c r="F1" s="231"/>
      <c r="G1" s="231"/>
      <c r="H1" s="231"/>
      <c r="I1" s="23"/>
      <c r="J1" s="23"/>
      <c r="K1" s="23"/>
    </row>
    <row r="2" spans="1:11" ht="25.5" customHeight="1" x14ac:dyDescent="0.25">
      <c r="A2" s="246" t="s">
        <v>103</v>
      </c>
      <c r="B2" s="246"/>
      <c r="C2" s="246"/>
      <c r="D2" s="246"/>
      <c r="E2" s="246"/>
      <c r="F2" s="246"/>
      <c r="G2" s="246"/>
      <c r="H2" s="246"/>
    </row>
    <row r="3" spans="1:11" ht="12.75" customHeight="1" thickBot="1" x14ac:dyDescent="0.3">
      <c r="A3" s="65"/>
      <c r="B3" s="122"/>
      <c r="C3" s="195"/>
      <c r="D3" s="65"/>
      <c r="E3" s="65"/>
      <c r="F3" s="66"/>
      <c r="G3" s="66"/>
    </row>
    <row r="4" spans="1:11" s="45" customFormat="1" ht="51.75" customHeight="1" x14ac:dyDescent="0.25">
      <c r="A4" s="88" t="s">
        <v>83</v>
      </c>
      <c r="B4" s="103" t="s">
        <v>188</v>
      </c>
      <c r="C4" s="196" t="s">
        <v>260</v>
      </c>
      <c r="D4" s="123" t="s">
        <v>189</v>
      </c>
      <c r="E4" s="192" t="s">
        <v>261</v>
      </c>
      <c r="F4" s="201" t="s">
        <v>262</v>
      </c>
      <c r="G4" s="201" t="s">
        <v>263</v>
      </c>
      <c r="H4" s="89" t="s">
        <v>266</v>
      </c>
    </row>
    <row r="5" spans="1:11" s="45" customFormat="1" ht="19.5" customHeight="1" x14ac:dyDescent="0.25">
      <c r="A5" s="90" t="s">
        <v>2</v>
      </c>
      <c r="B5" s="104" t="s">
        <v>6</v>
      </c>
      <c r="C5" s="197" t="s">
        <v>15</v>
      </c>
      <c r="D5" s="91" t="s">
        <v>16</v>
      </c>
      <c r="E5" s="193" t="s">
        <v>104</v>
      </c>
      <c r="F5" s="202" t="s">
        <v>264</v>
      </c>
      <c r="G5" s="202" t="s">
        <v>107</v>
      </c>
      <c r="H5" s="92" t="s">
        <v>265</v>
      </c>
    </row>
    <row r="6" spans="1:11" s="45" customFormat="1" ht="21" customHeight="1" x14ac:dyDescent="0.25">
      <c r="A6" s="194"/>
      <c r="B6" s="194"/>
      <c r="C6" s="197">
        <v>0.02</v>
      </c>
      <c r="D6" s="194"/>
      <c r="E6" s="194">
        <v>0.03</v>
      </c>
      <c r="F6" s="203"/>
      <c r="G6" s="207">
        <v>4.4999999999999998E-2</v>
      </c>
      <c r="H6" s="205"/>
    </row>
    <row r="7" spans="1:11" ht="15.75" x14ac:dyDescent="0.25">
      <c r="A7" s="81">
        <v>1</v>
      </c>
      <c r="B7" s="124">
        <f>'N-1.1'!G7</f>
        <v>0</v>
      </c>
      <c r="C7" s="200">
        <f>(1+$C$6)^(3+$A7)</f>
        <v>1.08243216</v>
      </c>
      <c r="D7" s="121">
        <f>'N-1.2'!K5</f>
        <v>0</v>
      </c>
      <c r="E7" s="200">
        <f>(1+$E$6)^(3+$A7)</f>
        <v>1.1255088099999999</v>
      </c>
      <c r="F7" s="204">
        <f>B7*C7+D7*E7</f>
        <v>0</v>
      </c>
      <c r="G7" s="208">
        <f>1/(1+$G$6)^(3+A7)</f>
        <v>0.83856134359321488</v>
      </c>
      <c r="H7" s="125">
        <f>F7*G7</f>
        <v>0</v>
      </c>
    </row>
    <row r="8" spans="1:11" ht="15.75" x14ac:dyDescent="0.25">
      <c r="A8" s="81">
        <v>2</v>
      </c>
      <c r="B8" s="124">
        <f>'N-1.1'!G8</f>
        <v>0</v>
      </c>
      <c r="C8" s="200">
        <f t="shared" ref="C8:C36" si="0">(1+$C$6)^(3+$A8)</f>
        <v>1.1040808032</v>
      </c>
      <c r="D8" s="121">
        <f>'N-1.2'!K6</f>
        <v>0</v>
      </c>
      <c r="E8" s="200">
        <f t="shared" ref="E8:E36" si="1">(1+$E$6)^(3+$A8)</f>
        <v>1.1592740742999998</v>
      </c>
      <c r="F8" s="204">
        <f t="shared" ref="F8:F36" si="2">B8*C8+D8*E8</f>
        <v>0</v>
      </c>
      <c r="G8" s="208">
        <f t="shared" ref="G8:G36" si="3">1/(1+$G$6)^(3+A8)</f>
        <v>0.80245104650068411</v>
      </c>
      <c r="H8" s="125">
        <f t="shared" ref="H8:H36" si="4">F8*G8</f>
        <v>0</v>
      </c>
    </row>
    <row r="9" spans="1:11" ht="15.75" x14ac:dyDescent="0.25">
      <c r="A9" s="81">
        <v>3</v>
      </c>
      <c r="B9" s="124">
        <f>'N-1.1'!G9</f>
        <v>0</v>
      </c>
      <c r="C9" s="200">
        <f t="shared" si="0"/>
        <v>1.1261624192640001</v>
      </c>
      <c r="D9" s="121">
        <f>'N-1.2'!K7</f>
        <v>0</v>
      </c>
      <c r="E9" s="200">
        <f t="shared" si="1"/>
        <v>1.1940522965289999</v>
      </c>
      <c r="F9" s="204">
        <f t="shared" si="2"/>
        <v>0</v>
      </c>
      <c r="G9" s="208">
        <f t="shared" si="3"/>
        <v>0.76789573827816682</v>
      </c>
      <c r="H9" s="125">
        <f t="shared" si="4"/>
        <v>0</v>
      </c>
    </row>
    <row r="10" spans="1:11" ht="15.75" x14ac:dyDescent="0.25">
      <c r="A10" s="81">
        <v>4</v>
      </c>
      <c r="B10" s="124">
        <f>'N-1.1'!G10</f>
        <v>0</v>
      </c>
      <c r="C10" s="200">
        <f t="shared" si="0"/>
        <v>1.1486856676492798</v>
      </c>
      <c r="D10" s="121">
        <f>'N-1.2'!K8</f>
        <v>0</v>
      </c>
      <c r="E10" s="200">
        <f t="shared" si="1"/>
        <v>1.22987386542487</v>
      </c>
      <c r="F10" s="204">
        <f t="shared" si="2"/>
        <v>0</v>
      </c>
      <c r="G10" s="208">
        <f t="shared" si="3"/>
        <v>0.73482845768245619</v>
      </c>
      <c r="H10" s="125">
        <f t="shared" si="4"/>
        <v>0</v>
      </c>
    </row>
    <row r="11" spans="1:11" ht="15.75" x14ac:dyDescent="0.25">
      <c r="A11" s="81">
        <v>5</v>
      </c>
      <c r="B11" s="124">
        <f>'N-1.1'!G11</f>
        <v>0</v>
      </c>
      <c r="C11" s="200">
        <f t="shared" si="0"/>
        <v>1.1716593810022655</v>
      </c>
      <c r="D11" s="121">
        <f>'N-1.2'!K9</f>
        <v>0</v>
      </c>
      <c r="E11" s="200">
        <f t="shared" si="1"/>
        <v>1.2667700813876159</v>
      </c>
      <c r="F11" s="204">
        <f t="shared" si="2"/>
        <v>0</v>
      </c>
      <c r="G11" s="208">
        <f t="shared" si="3"/>
        <v>0.70318512696885782</v>
      </c>
      <c r="H11" s="125">
        <f t="shared" si="4"/>
        <v>0</v>
      </c>
    </row>
    <row r="12" spans="1:11" ht="15.75" x14ac:dyDescent="0.25">
      <c r="A12" s="81">
        <v>6</v>
      </c>
      <c r="B12" s="124">
        <f>'N-1.1'!G12</f>
        <v>0</v>
      </c>
      <c r="C12" s="200">
        <f t="shared" si="0"/>
        <v>1.1950925686223108</v>
      </c>
      <c r="D12" s="121">
        <f>'N-1.2'!K10</f>
        <v>0</v>
      </c>
      <c r="E12" s="200">
        <f t="shared" si="1"/>
        <v>1.3047731838292445</v>
      </c>
      <c r="F12" s="204">
        <f t="shared" si="2"/>
        <v>0</v>
      </c>
      <c r="G12" s="208">
        <f t="shared" si="3"/>
        <v>0.67290442772139514</v>
      </c>
      <c r="H12" s="125">
        <f t="shared" si="4"/>
        <v>0</v>
      </c>
    </row>
    <row r="13" spans="1:11" ht="15.75" x14ac:dyDescent="0.25">
      <c r="A13" s="81">
        <v>7</v>
      </c>
      <c r="B13" s="124">
        <f>'N-1.1'!G13</f>
        <v>0</v>
      </c>
      <c r="C13" s="200">
        <f t="shared" si="0"/>
        <v>1.2189944199947571</v>
      </c>
      <c r="D13" s="121">
        <f>'N-1.2'!K11</f>
        <v>0</v>
      </c>
      <c r="E13" s="200">
        <f t="shared" si="1"/>
        <v>1.3439163793441218</v>
      </c>
      <c r="F13" s="204">
        <f t="shared" si="2"/>
        <v>0</v>
      </c>
      <c r="G13" s="208">
        <f t="shared" si="3"/>
        <v>0.64392768203004325</v>
      </c>
      <c r="H13" s="125">
        <f t="shared" si="4"/>
        <v>0</v>
      </c>
    </row>
    <row r="14" spans="1:11" ht="15.75" x14ac:dyDescent="0.25">
      <c r="A14" s="81">
        <v>8</v>
      </c>
      <c r="B14" s="124">
        <f>'N-1.1'!G14</f>
        <v>0</v>
      </c>
      <c r="C14" s="200">
        <f t="shared" si="0"/>
        <v>1.243374308394652</v>
      </c>
      <c r="D14" s="121">
        <f>'N-1.2'!K12</f>
        <v>0</v>
      </c>
      <c r="E14" s="200">
        <f t="shared" si="1"/>
        <v>1.3842338707244455</v>
      </c>
      <c r="F14" s="204">
        <f t="shared" si="2"/>
        <v>0</v>
      </c>
      <c r="G14" s="208">
        <f t="shared" si="3"/>
        <v>0.61619873878473042</v>
      </c>
      <c r="H14" s="125">
        <f t="shared" si="4"/>
        <v>0</v>
      </c>
    </row>
    <row r="15" spans="1:11" ht="15.75" x14ac:dyDescent="0.25">
      <c r="A15" s="81">
        <v>9</v>
      </c>
      <c r="B15" s="124">
        <f>'N-1.1'!G15</f>
        <v>0</v>
      </c>
      <c r="C15" s="200">
        <f t="shared" si="0"/>
        <v>1.2682417945625453</v>
      </c>
      <c r="D15" s="121">
        <f>'N-1.2'!K13</f>
        <v>0</v>
      </c>
      <c r="E15" s="200">
        <f t="shared" si="1"/>
        <v>1.4257608868461786</v>
      </c>
      <c r="F15" s="204">
        <f t="shared" si="2"/>
        <v>0</v>
      </c>
      <c r="G15" s="208">
        <f t="shared" si="3"/>
        <v>0.58966386486577083</v>
      </c>
      <c r="H15" s="125">
        <f t="shared" si="4"/>
        <v>0</v>
      </c>
    </row>
    <row r="16" spans="1:11" ht="15.75" x14ac:dyDescent="0.25">
      <c r="A16" s="81">
        <v>10</v>
      </c>
      <c r="B16" s="124">
        <f>'N-1.1'!G16</f>
        <v>0</v>
      </c>
      <c r="C16" s="200">
        <f t="shared" si="0"/>
        <v>1.2936066304537961</v>
      </c>
      <c r="D16" s="121">
        <f>'N-1.2'!K14</f>
        <v>0</v>
      </c>
      <c r="E16" s="200">
        <f t="shared" si="1"/>
        <v>1.4685337134515639</v>
      </c>
      <c r="F16" s="204">
        <f t="shared" si="2"/>
        <v>0</v>
      </c>
      <c r="G16" s="208">
        <f t="shared" si="3"/>
        <v>0.56427164101987637</v>
      </c>
      <c r="H16" s="125">
        <f t="shared" si="4"/>
        <v>0</v>
      </c>
    </row>
    <row r="17" spans="1:11" ht="15.75" x14ac:dyDescent="0.25">
      <c r="A17" s="81">
        <v>11</v>
      </c>
      <c r="B17" s="124">
        <f>'N-1.1'!G17</f>
        <v>0</v>
      </c>
      <c r="C17" s="200">
        <f t="shared" si="0"/>
        <v>1.3194787630628722</v>
      </c>
      <c r="D17" s="121">
        <f>'N-1.2'!K15</f>
        <v>0</v>
      </c>
      <c r="E17" s="200">
        <f t="shared" si="1"/>
        <v>1.512589724855111</v>
      </c>
      <c r="F17" s="204">
        <f t="shared" si="2"/>
        <v>0</v>
      </c>
      <c r="G17" s="208">
        <f t="shared" si="3"/>
        <v>0.53997286221997753</v>
      </c>
      <c r="H17" s="125">
        <f t="shared" si="4"/>
        <v>0</v>
      </c>
    </row>
    <row r="18" spans="1:11" ht="15.75" x14ac:dyDescent="0.25">
      <c r="A18" s="81">
        <v>12</v>
      </c>
      <c r="B18" s="124">
        <f>'N-1.1'!G18</f>
        <v>0</v>
      </c>
      <c r="C18" s="200">
        <f t="shared" si="0"/>
        <v>1.3458683383241292</v>
      </c>
      <c r="D18" s="121">
        <f>'N-1.2'!K16</f>
        <v>0</v>
      </c>
      <c r="E18" s="200">
        <f t="shared" si="1"/>
        <v>1.5579674166007644</v>
      </c>
      <c r="F18" s="204">
        <f t="shared" si="2"/>
        <v>0</v>
      </c>
      <c r="G18" s="208">
        <f t="shared" si="3"/>
        <v>0.51672044231576797</v>
      </c>
      <c r="H18" s="125">
        <f t="shared" si="4"/>
        <v>0</v>
      </c>
    </row>
    <row r="19" spans="1:11" ht="15.75" x14ac:dyDescent="0.25">
      <c r="A19" s="81">
        <v>13</v>
      </c>
      <c r="B19" s="124">
        <f>'N-1.1'!G19</f>
        <v>0</v>
      </c>
      <c r="C19" s="200">
        <f t="shared" si="0"/>
        <v>1.372785705090612</v>
      </c>
      <c r="D19" s="121">
        <f>'N-1.2'!K17</f>
        <v>0</v>
      </c>
      <c r="E19" s="200">
        <f t="shared" si="1"/>
        <v>1.6047064390987871</v>
      </c>
      <c r="F19" s="204">
        <f t="shared" si="2"/>
        <v>0</v>
      </c>
      <c r="G19" s="208">
        <f t="shared" si="3"/>
        <v>0.49446932279020878</v>
      </c>
      <c r="H19" s="125">
        <f t="shared" si="4"/>
        <v>0</v>
      </c>
    </row>
    <row r="20" spans="1:11" ht="15.75" x14ac:dyDescent="0.25">
      <c r="A20" s="81">
        <v>14</v>
      </c>
      <c r="B20" s="124">
        <f>'N-1.1'!G20</f>
        <v>0</v>
      </c>
      <c r="C20" s="200">
        <f t="shared" si="0"/>
        <v>1.4002414191924244</v>
      </c>
      <c r="D20" s="121">
        <f>'N-1.2'!K18</f>
        <v>0</v>
      </c>
      <c r="E20" s="200">
        <f t="shared" si="1"/>
        <v>1.6528476322717507</v>
      </c>
      <c r="F20" s="204">
        <f t="shared" si="2"/>
        <v>0</v>
      </c>
      <c r="G20" s="208">
        <f t="shared" si="3"/>
        <v>0.47317638544517582</v>
      </c>
      <c r="H20" s="125">
        <f t="shared" si="4"/>
        <v>0</v>
      </c>
    </row>
    <row r="21" spans="1:11" ht="15.75" x14ac:dyDescent="0.25">
      <c r="A21" s="81">
        <v>15</v>
      </c>
      <c r="B21" s="124">
        <f>'N-1.1'!G21</f>
        <v>0</v>
      </c>
      <c r="C21" s="200">
        <f t="shared" si="0"/>
        <v>1.4282462475762727</v>
      </c>
      <c r="D21" s="121">
        <f>'N-1.2'!K19</f>
        <v>0</v>
      </c>
      <c r="E21" s="200">
        <f t="shared" si="1"/>
        <v>1.7024330612399032</v>
      </c>
      <c r="F21" s="204">
        <f t="shared" si="2"/>
        <v>0</v>
      </c>
      <c r="G21" s="208">
        <f t="shared" si="3"/>
        <v>0.45280036884705832</v>
      </c>
      <c r="H21" s="125">
        <f t="shared" si="4"/>
        <v>0</v>
      </c>
    </row>
    <row r="22" spans="1:11" ht="15.75" x14ac:dyDescent="0.25">
      <c r="A22" s="81">
        <v>16</v>
      </c>
      <c r="B22" s="124">
        <f>'N-1.1'!G22</f>
        <v>0</v>
      </c>
      <c r="C22" s="200">
        <f t="shared" si="0"/>
        <v>1.4568111725277981</v>
      </c>
      <c r="D22" s="121">
        <f>'N-1.2'!K20</f>
        <v>0</v>
      </c>
      <c r="E22" s="200">
        <f t="shared" si="1"/>
        <v>1.7535060530771003</v>
      </c>
      <c r="F22" s="204">
        <f t="shared" si="2"/>
        <v>0</v>
      </c>
      <c r="G22" s="208">
        <f t="shared" si="3"/>
        <v>0.43330178837039074</v>
      </c>
      <c r="H22" s="125">
        <f t="shared" si="4"/>
        <v>0</v>
      </c>
    </row>
    <row r="23" spans="1:11" ht="15.75" x14ac:dyDescent="0.25">
      <c r="A23" s="81">
        <v>17</v>
      </c>
      <c r="B23" s="124">
        <f>'N-1.1'!G23</f>
        <v>0</v>
      </c>
      <c r="C23" s="200">
        <f t="shared" si="0"/>
        <v>1.4859473959783542</v>
      </c>
      <c r="D23" s="121">
        <f>'N-1.2'!K21</f>
        <v>0</v>
      </c>
      <c r="E23" s="200">
        <f t="shared" si="1"/>
        <v>1.8061112346694133</v>
      </c>
      <c r="F23" s="204">
        <f t="shared" si="2"/>
        <v>0</v>
      </c>
      <c r="G23" s="208">
        <f t="shared" si="3"/>
        <v>0.41464285968458453</v>
      </c>
      <c r="H23" s="125">
        <f t="shared" si="4"/>
        <v>0</v>
      </c>
    </row>
    <row r="24" spans="1:11" ht="15.75" x14ac:dyDescent="0.25">
      <c r="A24" s="81">
        <v>18</v>
      </c>
      <c r="B24" s="124">
        <f>'N-1.1'!G24</f>
        <v>0</v>
      </c>
      <c r="C24" s="200">
        <f t="shared" si="0"/>
        <v>1.5156663438979212</v>
      </c>
      <c r="D24" s="121">
        <f>'N-1.2'!K22</f>
        <v>0</v>
      </c>
      <c r="E24" s="200">
        <f t="shared" si="1"/>
        <v>1.8602945717094954</v>
      </c>
      <c r="F24" s="204">
        <f t="shared" si="2"/>
        <v>0</v>
      </c>
      <c r="G24" s="208">
        <f t="shared" si="3"/>
        <v>0.39678742553548757</v>
      </c>
      <c r="H24" s="125">
        <f t="shared" si="4"/>
        <v>0</v>
      </c>
    </row>
    <row r="25" spans="1:11" ht="15.75" x14ac:dyDescent="0.25">
      <c r="A25" s="81">
        <v>19</v>
      </c>
      <c r="B25" s="124">
        <f>'N-1.1'!G25</f>
        <v>0</v>
      </c>
      <c r="C25" s="200">
        <f t="shared" si="0"/>
        <v>1.5459796707758797</v>
      </c>
      <c r="D25" s="121">
        <f>'N-1.2'!K23</f>
        <v>0</v>
      </c>
      <c r="E25" s="200">
        <f t="shared" si="1"/>
        <v>1.9161034088607805</v>
      </c>
      <c r="F25" s="204">
        <f t="shared" si="2"/>
        <v>0</v>
      </c>
      <c r="G25" s="208">
        <f t="shared" si="3"/>
        <v>0.37970088567989252</v>
      </c>
      <c r="H25" s="125">
        <f t="shared" si="4"/>
        <v>0</v>
      </c>
      <c r="I25" s="79"/>
      <c r="J25" s="79"/>
      <c r="K25" s="79"/>
    </row>
    <row r="26" spans="1:11" ht="15.75" x14ac:dyDescent="0.25">
      <c r="A26" s="81">
        <v>20</v>
      </c>
      <c r="B26" s="124">
        <f>'N-1.1'!G26</f>
        <v>0</v>
      </c>
      <c r="C26" s="200">
        <f t="shared" si="0"/>
        <v>1.576899264191397</v>
      </c>
      <c r="D26" s="121">
        <f>'N-1.2'!K24</f>
        <v>0</v>
      </c>
      <c r="E26" s="200">
        <f t="shared" si="1"/>
        <v>1.973586511126604</v>
      </c>
      <c r="F26" s="204">
        <f t="shared" si="2"/>
        <v>0</v>
      </c>
      <c r="G26" s="208">
        <f t="shared" si="3"/>
        <v>0.36335012983721771</v>
      </c>
      <c r="H26" s="125">
        <f t="shared" si="4"/>
        <v>0</v>
      </c>
      <c r="I26" s="65"/>
      <c r="J26" s="65"/>
      <c r="K26" s="66"/>
    </row>
    <row r="27" spans="1:11" ht="15.75" x14ac:dyDescent="0.25">
      <c r="A27" s="81">
        <v>21</v>
      </c>
      <c r="B27" s="124">
        <f>'N-1.1'!G27</f>
        <v>0</v>
      </c>
      <c r="C27" s="200">
        <f t="shared" si="0"/>
        <v>1.608437249475225</v>
      </c>
      <c r="D27" s="121">
        <f>'N-1.2'!K25</f>
        <v>0</v>
      </c>
      <c r="E27" s="200">
        <f t="shared" si="1"/>
        <v>2.0327941064604018</v>
      </c>
      <c r="F27" s="204">
        <f t="shared" si="2"/>
        <v>0</v>
      </c>
      <c r="G27" s="208">
        <f t="shared" si="3"/>
        <v>0.34770347352843806</v>
      </c>
      <c r="H27" s="125">
        <f t="shared" si="4"/>
        <v>0</v>
      </c>
      <c r="I27" s="80"/>
      <c r="J27" s="80"/>
      <c r="K27" s="66"/>
    </row>
    <row r="28" spans="1:11" ht="15.75" x14ac:dyDescent="0.25">
      <c r="A28" s="81">
        <v>22</v>
      </c>
      <c r="B28" s="124">
        <f>'N-1.1'!G28</f>
        <v>0</v>
      </c>
      <c r="C28" s="200">
        <f t="shared" si="0"/>
        <v>1.6406059944647295</v>
      </c>
      <c r="D28" s="121">
        <f>'N-1.2'!K26</f>
        <v>0</v>
      </c>
      <c r="E28" s="200">
        <f t="shared" si="1"/>
        <v>2.0937779296542138</v>
      </c>
      <c r="F28" s="204">
        <f t="shared" si="2"/>
        <v>0</v>
      </c>
      <c r="G28" s="208">
        <f t="shared" si="3"/>
        <v>0.3327305966779312</v>
      </c>
      <c r="H28" s="125">
        <f t="shared" si="4"/>
        <v>0</v>
      </c>
    </row>
    <row r="29" spans="1:11" ht="15.75" x14ac:dyDescent="0.25">
      <c r="A29" s="81">
        <v>23</v>
      </c>
      <c r="B29" s="124">
        <f>'N-1.1'!G29</f>
        <v>0</v>
      </c>
      <c r="C29" s="200">
        <f t="shared" si="0"/>
        <v>1.6734181143540243</v>
      </c>
      <c r="D29" s="121">
        <f>'N-1.2'!K27</f>
        <v>0</v>
      </c>
      <c r="E29" s="200">
        <f t="shared" si="1"/>
        <v>2.1565912675438406</v>
      </c>
      <c r="F29" s="204">
        <f t="shared" si="2"/>
        <v>0</v>
      </c>
      <c r="G29" s="208">
        <f t="shared" si="3"/>
        <v>0.31840248485926437</v>
      </c>
      <c r="H29" s="125">
        <f t="shared" si="4"/>
        <v>0</v>
      </c>
    </row>
    <row r="30" spans="1:11" ht="15.75" x14ac:dyDescent="0.25">
      <c r="A30" s="81">
        <v>24</v>
      </c>
      <c r="B30" s="124">
        <f>'N-1.1'!G30</f>
        <v>0</v>
      </c>
      <c r="C30" s="200">
        <f t="shared" si="0"/>
        <v>1.7068864766411045</v>
      </c>
      <c r="D30" s="121">
        <f>'N-1.2'!K28</f>
        <v>0</v>
      </c>
      <c r="E30" s="200">
        <f t="shared" si="1"/>
        <v>2.2212890055701555</v>
      </c>
      <c r="F30" s="204">
        <f t="shared" si="2"/>
        <v>0</v>
      </c>
      <c r="G30" s="208">
        <f t="shared" si="3"/>
        <v>0.30469137307106642</v>
      </c>
      <c r="H30" s="125">
        <f t="shared" si="4"/>
        <v>0</v>
      </c>
    </row>
    <row r="31" spans="1:11" ht="15.75" x14ac:dyDescent="0.25">
      <c r="A31" s="81">
        <v>25</v>
      </c>
      <c r="B31" s="124">
        <f>'N-1.1'!G31</f>
        <v>0</v>
      </c>
      <c r="C31" s="200">
        <f t="shared" si="0"/>
        <v>1.7410242061739269</v>
      </c>
      <c r="D31" s="121">
        <f>'N-1.2'!K29</f>
        <v>0</v>
      </c>
      <c r="E31" s="200">
        <f t="shared" si="1"/>
        <v>2.2879276757372602</v>
      </c>
      <c r="F31" s="204">
        <f t="shared" si="2"/>
        <v>0</v>
      </c>
      <c r="G31" s="208">
        <f t="shared" si="3"/>
        <v>0.2915706919340349</v>
      </c>
      <c r="H31" s="125">
        <f t="shared" si="4"/>
        <v>0</v>
      </c>
    </row>
    <row r="32" spans="1:11" ht="15.75" x14ac:dyDescent="0.25">
      <c r="A32" s="81">
        <v>26</v>
      </c>
      <c r="B32" s="124">
        <f>'N-1.1'!G32</f>
        <v>0</v>
      </c>
      <c r="C32" s="200">
        <f t="shared" si="0"/>
        <v>1.7758446902974052</v>
      </c>
      <c r="D32" s="121">
        <f>'N-1.2'!K30</f>
        <v>0</v>
      </c>
      <c r="E32" s="200">
        <f t="shared" si="1"/>
        <v>2.3565655060093778</v>
      </c>
      <c r="F32" s="204">
        <f t="shared" si="2"/>
        <v>0</v>
      </c>
      <c r="G32" s="208">
        <f t="shared" si="3"/>
        <v>0.27901501620481806</v>
      </c>
      <c r="H32" s="125">
        <f t="shared" si="4"/>
        <v>0</v>
      </c>
    </row>
    <row r="33" spans="1:8" ht="15.75" x14ac:dyDescent="0.25">
      <c r="A33" s="81">
        <v>27</v>
      </c>
      <c r="B33" s="124">
        <f>'N-1.1'!G33</f>
        <v>0</v>
      </c>
      <c r="C33" s="200">
        <f t="shared" si="0"/>
        <v>1.8113615841033535</v>
      </c>
      <c r="D33" s="121">
        <f>'N-1.2'!K31</f>
        <v>0</v>
      </c>
      <c r="E33" s="200">
        <f t="shared" si="1"/>
        <v>2.4272624711896591</v>
      </c>
      <c r="F33" s="204">
        <f t="shared" si="2"/>
        <v>0</v>
      </c>
      <c r="G33" s="208">
        <f t="shared" si="3"/>
        <v>0.26700001550700303</v>
      </c>
      <c r="H33" s="125">
        <f t="shared" si="4"/>
        <v>0</v>
      </c>
    </row>
    <row r="34" spans="1:8" ht="15.75" x14ac:dyDescent="0.25">
      <c r="A34" s="81">
        <v>28</v>
      </c>
      <c r="B34" s="124">
        <f>'N-1.1'!G34</f>
        <v>0</v>
      </c>
      <c r="C34" s="200">
        <f t="shared" si="0"/>
        <v>1.8475888157854201</v>
      </c>
      <c r="D34" s="121">
        <f>'N-1.2'!K32</f>
        <v>0</v>
      </c>
      <c r="E34" s="200">
        <f t="shared" si="1"/>
        <v>2.5000803453253493</v>
      </c>
      <c r="F34" s="204">
        <f t="shared" si="2"/>
        <v>0</v>
      </c>
      <c r="G34" s="208">
        <f t="shared" si="3"/>
        <v>0.2555024071837349</v>
      </c>
      <c r="H34" s="125">
        <f t="shared" si="4"/>
        <v>0</v>
      </c>
    </row>
    <row r="35" spans="1:8" ht="15.75" x14ac:dyDescent="0.25">
      <c r="A35" s="81">
        <v>29</v>
      </c>
      <c r="B35" s="124">
        <f>'N-1.1'!G35</f>
        <v>0</v>
      </c>
      <c r="C35" s="200">
        <f t="shared" si="0"/>
        <v>1.8845405921011289</v>
      </c>
      <c r="D35" s="121">
        <f>'N-1.2'!K33</f>
        <v>0</v>
      </c>
      <c r="E35" s="200">
        <f t="shared" si="1"/>
        <v>2.5750827556851092</v>
      </c>
      <c r="F35" s="204">
        <f t="shared" si="2"/>
        <v>0</v>
      </c>
      <c r="G35" s="208">
        <f t="shared" si="3"/>
        <v>0.24449991118060768</v>
      </c>
      <c r="H35" s="125">
        <f t="shared" si="4"/>
        <v>0</v>
      </c>
    </row>
    <row r="36" spans="1:8" ht="15.75" x14ac:dyDescent="0.25">
      <c r="A36" s="81">
        <v>30</v>
      </c>
      <c r="B36" s="124">
        <f>'N-1.1'!G36</f>
        <v>0</v>
      </c>
      <c r="C36" s="200">
        <f t="shared" si="0"/>
        <v>1.9222314039431516</v>
      </c>
      <c r="D36" s="121">
        <f>'N-1.2'!K34</f>
        <v>0</v>
      </c>
      <c r="E36" s="200">
        <f t="shared" si="1"/>
        <v>2.6523352383556626</v>
      </c>
      <c r="F36" s="204">
        <f t="shared" si="2"/>
        <v>0</v>
      </c>
      <c r="G36" s="208">
        <f t="shared" si="3"/>
        <v>0.23397120687139494</v>
      </c>
      <c r="H36" s="125">
        <f t="shared" si="4"/>
        <v>0</v>
      </c>
    </row>
    <row r="37" spans="1:8" ht="12" customHeight="1" x14ac:dyDescent="0.25">
      <c r="A37" s="210"/>
      <c r="B37" s="211"/>
      <c r="C37" s="212"/>
      <c r="D37" s="213"/>
      <c r="E37" s="213"/>
      <c r="F37" s="213"/>
      <c r="G37" s="209"/>
      <c r="H37" s="206"/>
    </row>
    <row r="38" spans="1:8" ht="16.5" thickBot="1" x14ac:dyDescent="0.3">
      <c r="A38" s="214"/>
      <c r="B38" s="215"/>
      <c r="C38" s="216"/>
      <c r="D38" s="215"/>
      <c r="E38" s="215"/>
      <c r="F38" s="217"/>
      <c r="G38" s="218" t="s">
        <v>11</v>
      </c>
      <c r="H38" s="218">
        <f>SUBTOTAL(9,H7:H36)</f>
        <v>0</v>
      </c>
    </row>
    <row r="39" spans="1:8" x14ac:dyDescent="0.25">
      <c r="C39" s="198"/>
      <c r="D39" s="94"/>
      <c r="E39" s="139"/>
      <c r="H39" s="102" t="s">
        <v>89</v>
      </c>
    </row>
    <row r="41" spans="1:8" x14ac:dyDescent="0.25">
      <c r="D41" s="108"/>
      <c r="E41" s="108"/>
    </row>
    <row r="42" spans="1:8" x14ac:dyDescent="0.25">
      <c r="D42" s="47"/>
      <c r="E42" s="47"/>
    </row>
  </sheetData>
  <sheetProtection password="8C67" sheet="1" objects="1" scenarios="1"/>
  <mergeCells count="2">
    <mergeCell ref="A1:H1"/>
    <mergeCell ref="A2:H2"/>
  </mergeCells>
  <conditionalFormatting sqref="D42:E42">
    <cfRule type="cellIs" dxfId="0" priority="1" operator="equal">
      <formula>"NOT EQUAL"</formula>
    </cfRule>
  </conditionalFormatting>
  <printOptions horizontalCentered="1"/>
  <pageMargins left="0.7" right="0.7" top="0.75" bottom="0.75" header="0.3" footer="0.3"/>
  <pageSetup scale="66" orientation="landscape" horizontalDpi="300" verticalDpi="300" r:id="rId1"/>
  <headerFooter>
    <oddFooter>&amp;LArizona Department of Transportation
South Mountain Freeway Project
&amp;C&amp;UForm &amp;A
&amp;U-&amp;P--&amp;RRequest for Proposals
202 MA 054 H882701C
Volume I - Instructions to Proposers</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view="pageBreakPreview" zoomScale="110" zoomScaleNormal="100" zoomScaleSheetLayoutView="110" workbookViewId="0">
      <selection activeCell="F36" sqref="F36"/>
    </sheetView>
  </sheetViews>
  <sheetFormatPr defaultRowHeight="15" x14ac:dyDescent="0.25"/>
  <cols>
    <col min="1" max="1" width="18.85546875" customWidth="1"/>
    <col min="2" max="6" width="20.7109375" customWidth="1"/>
    <col min="7" max="7" width="22" customWidth="1"/>
  </cols>
  <sheetData>
    <row r="1" spans="1:11" ht="29.25" customHeight="1" x14ac:dyDescent="0.25">
      <c r="A1" s="231" t="str">
        <f ca="1" xml:space="preserve"> "FORM " &amp; MID(CELL("filename",A1),FIND("]",CELL("filename",A1))+1,256)</f>
        <v>FORM N-1.1</v>
      </c>
      <c r="B1" s="231"/>
      <c r="C1" s="231"/>
      <c r="D1" s="231"/>
      <c r="E1" s="231"/>
      <c r="F1" s="231"/>
      <c r="G1" s="231"/>
      <c r="H1" s="23"/>
      <c r="I1" s="23"/>
      <c r="J1" s="23"/>
      <c r="K1" s="23"/>
    </row>
    <row r="2" spans="1:11" ht="36.75" customHeight="1" x14ac:dyDescent="0.25">
      <c r="A2" s="246" t="s">
        <v>190</v>
      </c>
      <c r="B2" s="246"/>
      <c r="C2" s="246"/>
      <c r="D2" s="246"/>
      <c r="E2" s="246"/>
      <c r="F2" s="246"/>
      <c r="G2" s="246"/>
    </row>
    <row r="3" spans="1:11" ht="30.75" customHeight="1" thickBot="1" x14ac:dyDescent="0.3">
      <c r="A3" s="65"/>
      <c r="B3" s="250"/>
      <c r="C3" s="250"/>
      <c r="D3" s="250"/>
      <c r="E3" s="250"/>
      <c r="F3" s="250"/>
      <c r="G3" s="250"/>
    </row>
    <row r="4" spans="1:11" s="45" customFormat="1" ht="16.5" thickBot="1" x14ac:dyDescent="0.3">
      <c r="A4" s="254" t="s">
        <v>83</v>
      </c>
      <c r="B4" s="251" t="s">
        <v>273</v>
      </c>
      <c r="C4" s="252"/>
      <c r="D4" s="251" t="s">
        <v>274</v>
      </c>
      <c r="E4" s="253"/>
      <c r="F4" s="252"/>
      <c r="G4" s="256" t="s">
        <v>106</v>
      </c>
    </row>
    <row r="5" spans="1:11" s="45" customFormat="1" ht="31.5" x14ac:dyDescent="0.25">
      <c r="A5" s="255"/>
      <c r="B5" s="103" t="s">
        <v>268</v>
      </c>
      <c r="C5" s="103" t="s">
        <v>272</v>
      </c>
      <c r="D5" s="103" t="s">
        <v>98</v>
      </c>
      <c r="E5" s="103" t="s">
        <v>99</v>
      </c>
      <c r="F5" s="103" t="s">
        <v>276</v>
      </c>
      <c r="G5" s="257"/>
    </row>
    <row r="6" spans="1:11" s="45" customFormat="1" ht="21" customHeight="1" x14ac:dyDescent="0.25">
      <c r="A6" s="90" t="s">
        <v>2</v>
      </c>
      <c r="B6" s="104" t="s">
        <v>6</v>
      </c>
      <c r="C6" s="104" t="s">
        <v>15</v>
      </c>
      <c r="D6" s="104" t="s">
        <v>16</v>
      </c>
      <c r="E6" s="104" t="s">
        <v>104</v>
      </c>
      <c r="F6" s="104" t="s">
        <v>105</v>
      </c>
      <c r="G6" s="224" t="s">
        <v>275</v>
      </c>
    </row>
    <row r="7" spans="1:11" ht="15.75" x14ac:dyDescent="0.25">
      <c r="A7" s="81">
        <v>1</v>
      </c>
      <c r="B7" s="183"/>
      <c r="C7" s="183"/>
      <c r="D7" s="183"/>
      <c r="E7" s="183"/>
      <c r="F7" s="183"/>
      <c r="G7" s="106">
        <f>SUM(B7:F7)</f>
        <v>0</v>
      </c>
    </row>
    <row r="8" spans="1:11" ht="15.75" x14ac:dyDescent="0.25">
      <c r="A8" s="81">
        <v>2</v>
      </c>
      <c r="B8" s="183"/>
      <c r="C8" s="183"/>
      <c r="D8" s="183"/>
      <c r="E8" s="183"/>
      <c r="F8" s="183"/>
      <c r="G8" s="106">
        <f t="shared" ref="G8:G36" si="0">SUM(B8:F8)</f>
        <v>0</v>
      </c>
      <c r="H8" s="53"/>
    </row>
    <row r="9" spans="1:11" ht="15.75" x14ac:dyDescent="0.25">
      <c r="A9" s="81">
        <v>3</v>
      </c>
      <c r="B9" s="183"/>
      <c r="C9" s="183"/>
      <c r="D9" s="183"/>
      <c r="E9" s="183"/>
      <c r="F9" s="183"/>
      <c r="G9" s="106">
        <f t="shared" si="0"/>
        <v>0</v>
      </c>
    </row>
    <row r="10" spans="1:11" ht="15.75" x14ac:dyDescent="0.25">
      <c r="A10" s="81">
        <v>4</v>
      </c>
      <c r="B10" s="183"/>
      <c r="C10" s="183"/>
      <c r="D10" s="183"/>
      <c r="E10" s="183"/>
      <c r="F10" s="183"/>
      <c r="G10" s="106">
        <f t="shared" si="0"/>
        <v>0</v>
      </c>
    </row>
    <row r="11" spans="1:11" ht="15.75" x14ac:dyDescent="0.25">
      <c r="A11" s="81">
        <v>5</v>
      </c>
      <c r="B11" s="183"/>
      <c r="C11" s="183"/>
      <c r="D11" s="183"/>
      <c r="E11" s="183"/>
      <c r="F11" s="183"/>
      <c r="G11" s="106">
        <f t="shared" si="0"/>
        <v>0</v>
      </c>
    </row>
    <row r="12" spans="1:11" ht="15.75" x14ac:dyDescent="0.25">
      <c r="A12" s="81">
        <v>6</v>
      </c>
      <c r="B12" s="183"/>
      <c r="C12" s="183"/>
      <c r="D12" s="183"/>
      <c r="E12" s="183"/>
      <c r="F12" s="183"/>
      <c r="G12" s="106">
        <f t="shared" si="0"/>
        <v>0</v>
      </c>
    </row>
    <row r="13" spans="1:11" ht="15.75" x14ac:dyDescent="0.25">
      <c r="A13" s="81">
        <v>7</v>
      </c>
      <c r="B13" s="183"/>
      <c r="C13" s="183"/>
      <c r="D13" s="183"/>
      <c r="E13" s="183"/>
      <c r="F13" s="183"/>
      <c r="G13" s="106">
        <f t="shared" si="0"/>
        <v>0</v>
      </c>
    </row>
    <row r="14" spans="1:11" ht="15.75" x14ac:dyDescent="0.25">
      <c r="A14" s="81">
        <v>8</v>
      </c>
      <c r="B14" s="183"/>
      <c r="C14" s="183"/>
      <c r="D14" s="183"/>
      <c r="E14" s="183"/>
      <c r="F14" s="183"/>
      <c r="G14" s="106">
        <f t="shared" si="0"/>
        <v>0</v>
      </c>
    </row>
    <row r="15" spans="1:11" ht="15.75" x14ac:dyDescent="0.25">
      <c r="A15" s="81">
        <v>9</v>
      </c>
      <c r="B15" s="183"/>
      <c r="C15" s="183"/>
      <c r="D15" s="183"/>
      <c r="E15" s="183"/>
      <c r="F15" s="183"/>
      <c r="G15" s="106">
        <f t="shared" si="0"/>
        <v>0</v>
      </c>
    </row>
    <row r="16" spans="1:11" ht="15.75" x14ac:dyDescent="0.25">
      <c r="A16" s="81">
        <v>10</v>
      </c>
      <c r="B16" s="183"/>
      <c r="C16" s="183"/>
      <c r="D16" s="183"/>
      <c r="E16" s="183"/>
      <c r="F16" s="183"/>
      <c r="G16" s="106">
        <f t="shared" si="0"/>
        <v>0</v>
      </c>
    </row>
    <row r="17" spans="1:11" ht="15.75" x14ac:dyDescent="0.25">
      <c r="A17" s="81">
        <v>11</v>
      </c>
      <c r="B17" s="183"/>
      <c r="C17" s="183"/>
      <c r="D17" s="183"/>
      <c r="E17" s="183"/>
      <c r="F17" s="183"/>
      <c r="G17" s="106">
        <f t="shared" si="0"/>
        <v>0</v>
      </c>
    </row>
    <row r="18" spans="1:11" ht="15.75" x14ac:dyDescent="0.25">
      <c r="A18" s="81">
        <v>12</v>
      </c>
      <c r="B18" s="183"/>
      <c r="C18" s="183"/>
      <c r="D18" s="183"/>
      <c r="E18" s="183"/>
      <c r="F18" s="183"/>
      <c r="G18" s="106">
        <f t="shared" si="0"/>
        <v>0</v>
      </c>
    </row>
    <row r="19" spans="1:11" ht="15.75" x14ac:dyDescent="0.25">
      <c r="A19" s="81">
        <v>13</v>
      </c>
      <c r="B19" s="183"/>
      <c r="C19" s="183"/>
      <c r="D19" s="183"/>
      <c r="E19" s="183"/>
      <c r="F19" s="183"/>
      <c r="G19" s="106">
        <f t="shared" si="0"/>
        <v>0</v>
      </c>
    </row>
    <row r="20" spans="1:11" ht="15.75" x14ac:dyDescent="0.25">
      <c r="A20" s="81">
        <v>14</v>
      </c>
      <c r="B20" s="183"/>
      <c r="C20" s="183"/>
      <c r="D20" s="183"/>
      <c r="E20" s="183"/>
      <c r="F20" s="183"/>
      <c r="G20" s="106">
        <f t="shared" si="0"/>
        <v>0</v>
      </c>
    </row>
    <row r="21" spans="1:11" ht="15.75" x14ac:dyDescent="0.25">
      <c r="A21" s="81">
        <v>15</v>
      </c>
      <c r="B21" s="183"/>
      <c r="C21" s="183"/>
      <c r="D21" s="183"/>
      <c r="E21" s="183"/>
      <c r="F21" s="183"/>
      <c r="G21" s="106">
        <f t="shared" si="0"/>
        <v>0</v>
      </c>
    </row>
    <row r="22" spans="1:11" ht="15.75" x14ac:dyDescent="0.25">
      <c r="A22" s="81">
        <v>16</v>
      </c>
      <c r="B22" s="183"/>
      <c r="C22" s="183"/>
      <c r="D22" s="183"/>
      <c r="E22" s="183"/>
      <c r="F22" s="183"/>
      <c r="G22" s="106">
        <f t="shared" si="0"/>
        <v>0</v>
      </c>
    </row>
    <row r="23" spans="1:11" ht="15.75" x14ac:dyDescent="0.25">
      <c r="A23" s="81">
        <v>17</v>
      </c>
      <c r="B23" s="183"/>
      <c r="C23" s="183"/>
      <c r="D23" s="183"/>
      <c r="E23" s="183"/>
      <c r="F23" s="183"/>
      <c r="G23" s="106">
        <f t="shared" si="0"/>
        <v>0</v>
      </c>
    </row>
    <row r="24" spans="1:11" ht="15.75" x14ac:dyDescent="0.25">
      <c r="A24" s="81">
        <v>18</v>
      </c>
      <c r="B24" s="183"/>
      <c r="C24" s="183"/>
      <c r="D24" s="183"/>
      <c r="E24" s="183"/>
      <c r="F24" s="183"/>
      <c r="G24" s="106">
        <f t="shared" si="0"/>
        <v>0</v>
      </c>
    </row>
    <row r="25" spans="1:11" ht="15.75" x14ac:dyDescent="0.25">
      <c r="A25" s="81">
        <v>19</v>
      </c>
      <c r="B25" s="183"/>
      <c r="C25" s="183"/>
      <c r="D25" s="183"/>
      <c r="E25" s="183"/>
      <c r="F25" s="183"/>
      <c r="G25" s="106">
        <f t="shared" si="0"/>
        <v>0</v>
      </c>
      <c r="H25" s="79"/>
      <c r="I25" s="79"/>
      <c r="J25" s="79"/>
      <c r="K25" s="79"/>
    </row>
    <row r="26" spans="1:11" ht="15.75" x14ac:dyDescent="0.25">
      <c r="A26" s="81">
        <v>20</v>
      </c>
      <c r="B26" s="183"/>
      <c r="C26" s="183"/>
      <c r="D26" s="183"/>
      <c r="E26" s="183"/>
      <c r="F26" s="183"/>
      <c r="G26" s="106">
        <f t="shared" si="0"/>
        <v>0</v>
      </c>
      <c r="H26" s="65"/>
      <c r="I26" s="65"/>
      <c r="J26" s="65"/>
      <c r="K26" s="66"/>
    </row>
    <row r="27" spans="1:11" ht="15.75" x14ac:dyDescent="0.25">
      <c r="A27" s="81">
        <v>21</v>
      </c>
      <c r="B27" s="183"/>
      <c r="C27" s="183"/>
      <c r="D27" s="183"/>
      <c r="E27" s="183"/>
      <c r="F27" s="183"/>
      <c r="G27" s="106">
        <f t="shared" si="0"/>
        <v>0</v>
      </c>
      <c r="H27" s="80"/>
      <c r="I27" s="80"/>
      <c r="J27" s="80"/>
      <c r="K27" s="66"/>
    </row>
    <row r="28" spans="1:11" ht="15.75" x14ac:dyDescent="0.25">
      <c r="A28" s="81">
        <v>22</v>
      </c>
      <c r="B28" s="183"/>
      <c r="C28" s="183"/>
      <c r="D28" s="183"/>
      <c r="E28" s="183"/>
      <c r="F28" s="183"/>
      <c r="G28" s="106">
        <f t="shared" si="0"/>
        <v>0</v>
      </c>
    </row>
    <row r="29" spans="1:11" ht="15.75" x14ac:dyDescent="0.25">
      <c r="A29" s="81">
        <v>23</v>
      </c>
      <c r="B29" s="183"/>
      <c r="C29" s="183"/>
      <c r="D29" s="183"/>
      <c r="E29" s="183"/>
      <c r="F29" s="183"/>
      <c r="G29" s="106">
        <f t="shared" si="0"/>
        <v>0</v>
      </c>
    </row>
    <row r="30" spans="1:11" ht="15.75" x14ac:dyDescent="0.25">
      <c r="A30" s="81">
        <v>24</v>
      </c>
      <c r="B30" s="183"/>
      <c r="C30" s="183"/>
      <c r="D30" s="183"/>
      <c r="E30" s="183"/>
      <c r="F30" s="183"/>
      <c r="G30" s="106">
        <f t="shared" si="0"/>
        <v>0</v>
      </c>
    </row>
    <row r="31" spans="1:11" ht="15.75" x14ac:dyDescent="0.25">
      <c r="A31" s="81">
        <v>25</v>
      </c>
      <c r="B31" s="183"/>
      <c r="C31" s="183"/>
      <c r="D31" s="183"/>
      <c r="E31" s="183"/>
      <c r="F31" s="183"/>
      <c r="G31" s="106">
        <f t="shared" si="0"/>
        <v>0</v>
      </c>
    </row>
    <row r="32" spans="1:11" ht="15.75" x14ac:dyDescent="0.25">
      <c r="A32" s="81">
        <v>26</v>
      </c>
      <c r="B32" s="183"/>
      <c r="C32" s="183"/>
      <c r="D32" s="183"/>
      <c r="E32" s="183"/>
      <c r="F32" s="183"/>
      <c r="G32" s="106">
        <f t="shared" si="0"/>
        <v>0</v>
      </c>
    </row>
    <row r="33" spans="1:7" ht="15.75" x14ac:dyDescent="0.25">
      <c r="A33" s="81">
        <v>27</v>
      </c>
      <c r="B33" s="183"/>
      <c r="C33" s="183"/>
      <c r="D33" s="183"/>
      <c r="E33" s="183"/>
      <c r="F33" s="183"/>
      <c r="G33" s="106">
        <f t="shared" si="0"/>
        <v>0</v>
      </c>
    </row>
    <row r="34" spans="1:7" ht="15.75" x14ac:dyDescent="0.25">
      <c r="A34" s="81">
        <v>28</v>
      </c>
      <c r="B34" s="183"/>
      <c r="C34" s="183"/>
      <c r="D34" s="183"/>
      <c r="E34" s="183"/>
      <c r="F34" s="183"/>
      <c r="G34" s="106">
        <f t="shared" si="0"/>
        <v>0</v>
      </c>
    </row>
    <row r="35" spans="1:7" ht="15.75" x14ac:dyDescent="0.25">
      <c r="A35" s="81">
        <v>29</v>
      </c>
      <c r="B35" s="183"/>
      <c r="C35" s="183"/>
      <c r="D35" s="183"/>
      <c r="E35" s="183"/>
      <c r="F35" s="183"/>
      <c r="G35" s="106">
        <f t="shared" si="0"/>
        <v>0</v>
      </c>
    </row>
    <row r="36" spans="1:7" ht="15.75" x14ac:dyDescent="0.25">
      <c r="A36" s="81">
        <v>30</v>
      </c>
      <c r="B36" s="183"/>
      <c r="C36" s="183"/>
      <c r="D36" s="183"/>
      <c r="E36" s="183"/>
      <c r="F36" s="183"/>
      <c r="G36" s="106">
        <f t="shared" si="0"/>
        <v>0</v>
      </c>
    </row>
    <row r="37" spans="1:7" ht="12" customHeight="1" x14ac:dyDescent="0.25">
      <c r="A37" s="82"/>
      <c r="B37" s="107"/>
      <c r="C37" s="107"/>
      <c r="D37" s="107"/>
      <c r="E37" s="107"/>
      <c r="F37" s="107"/>
      <c r="G37" s="107"/>
    </row>
    <row r="38" spans="1:7" ht="16.5" thickBot="1" x14ac:dyDescent="0.3">
      <c r="A38" s="83" t="s">
        <v>11</v>
      </c>
      <c r="B38" s="84">
        <f t="shared" ref="B38:G38" si="1">SUBTOTAL(9,B7:B36)</f>
        <v>0</v>
      </c>
      <c r="C38" s="84">
        <f t="shared" si="1"/>
        <v>0</v>
      </c>
      <c r="D38" s="84">
        <f t="shared" si="1"/>
        <v>0</v>
      </c>
      <c r="E38" s="84">
        <f t="shared" si="1"/>
        <v>0</v>
      </c>
      <c r="F38" s="84">
        <f t="shared" si="1"/>
        <v>0</v>
      </c>
      <c r="G38" s="84">
        <f t="shared" si="1"/>
        <v>0</v>
      </c>
    </row>
    <row r="39" spans="1:7" ht="30" x14ac:dyDescent="0.25">
      <c r="G39" s="191" t="s">
        <v>258</v>
      </c>
    </row>
  </sheetData>
  <sheetProtection password="8C67" sheet="1" objects="1" scenarios="1"/>
  <mergeCells count="7">
    <mergeCell ref="A1:G1"/>
    <mergeCell ref="A2:G2"/>
    <mergeCell ref="B3:G3"/>
    <mergeCell ref="B4:C4"/>
    <mergeCell ref="D4:F4"/>
    <mergeCell ref="A4:A5"/>
    <mergeCell ref="G4:G5"/>
  </mergeCells>
  <printOptions horizontalCentered="1"/>
  <pageMargins left="0.7" right="0.7" top="0.75" bottom="0.75" header="0.3" footer="0.3"/>
  <pageSetup scale="73" orientation="landscape" horizontalDpi="300" verticalDpi="300" r:id="rId1"/>
  <headerFooter>
    <oddFooter>&amp;LArizona Department of Transportation
South Mountain Freeway Project
&amp;C&amp;UForm &amp;A
&amp;U-&amp;P--&amp;RRequest for Proposals
202 MA 054 H882701C
Volume I - Instructions to Proposers</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view="pageBreakPreview" zoomScaleNormal="100" zoomScaleSheetLayoutView="100" workbookViewId="0">
      <selection activeCell="A5" sqref="A5"/>
    </sheetView>
  </sheetViews>
  <sheetFormatPr defaultRowHeight="15" x14ac:dyDescent="0.25"/>
  <cols>
    <col min="1" max="1" width="16.140625" customWidth="1"/>
    <col min="2" max="10" width="17.7109375" customWidth="1"/>
    <col min="11" max="11" width="22" customWidth="1"/>
  </cols>
  <sheetData>
    <row r="1" spans="1:15" ht="15.75" x14ac:dyDescent="0.25">
      <c r="A1" s="258" t="str">
        <f ca="1" xml:space="preserve"> "FORM " &amp; MID(CELL("filename",A1),FIND("]",CELL("filename",A1))+1,256)</f>
        <v>FORM N-1.2</v>
      </c>
      <c r="B1" s="258"/>
      <c r="C1" s="258"/>
      <c r="D1" s="258"/>
      <c r="E1" s="258"/>
      <c r="F1" s="258"/>
      <c r="G1" s="258"/>
      <c r="H1" s="258"/>
      <c r="I1" s="258"/>
      <c r="J1" s="258"/>
      <c r="K1" s="258"/>
      <c r="L1" s="23"/>
      <c r="M1" s="23"/>
      <c r="N1" s="23"/>
      <c r="O1" s="23"/>
    </row>
    <row r="2" spans="1:15" ht="39.75" customHeight="1" thickBot="1" x14ac:dyDescent="0.3">
      <c r="A2" s="246" t="s">
        <v>191</v>
      </c>
      <c r="B2" s="246"/>
      <c r="C2" s="246"/>
      <c r="D2" s="246"/>
      <c r="E2" s="246"/>
      <c r="F2" s="246"/>
      <c r="G2" s="246"/>
      <c r="H2" s="246"/>
      <c r="I2" s="246"/>
      <c r="J2" s="246"/>
      <c r="K2" s="246"/>
    </row>
    <row r="3" spans="1:15" s="45" customFormat="1" ht="51.75" customHeight="1" x14ac:dyDescent="0.25">
      <c r="A3" s="88" t="s">
        <v>83</v>
      </c>
      <c r="B3" s="103" t="s">
        <v>269</v>
      </c>
      <c r="C3" s="103" t="s">
        <v>108</v>
      </c>
      <c r="D3" s="103" t="s">
        <v>109</v>
      </c>
      <c r="E3" s="103" t="s">
        <v>110</v>
      </c>
      <c r="F3" s="103" t="s">
        <v>99</v>
      </c>
      <c r="G3" s="184"/>
      <c r="H3" s="184"/>
      <c r="I3" s="184"/>
      <c r="J3" s="184"/>
      <c r="K3" s="103" t="s">
        <v>112</v>
      </c>
    </row>
    <row r="4" spans="1:15" s="45" customFormat="1" ht="21" customHeight="1" x14ac:dyDescent="0.25">
      <c r="A4" s="90" t="s">
        <v>2</v>
      </c>
      <c r="B4" s="104" t="s">
        <v>6</v>
      </c>
      <c r="C4" s="104" t="s">
        <v>15</v>
      </c>
      <c r="D4" s="104" t="s">
        <v>16</v>
      </c>
      <c r="E4" s="104" t="s">
        <v>104</v>
      </c>
      <c r="F4" s="104" t="s">
        <v>105</v>
      </c>
      <c r="G4" s="104" t="s">
        <v>107</v>
      </c>
      <c r="H4" s="104" t="s">
        <v>111</v>
      </c>
      <c r="I4" s="104" t="s">
        <v>113</v>
      </c>
      <c r="J4" s="104" t="s">
        <v>193</v>
      </c>
      <c r="K4" s="104" t="s">
        <v>270</v>
      </c>
    </row>
    <row r="5" spans="1:15" ht="15.75" x14ac:dyDescent="0.25">
      <c r="A5" s="81">
        <v>1</v>
      </c>
      <c r="B5" s="183"/>
      <c r="C5" s="183"/>
      <c r="D5" s="183"/>
      <c r="E5" s="183"/>
      <c r="F5" s="183"/>
      <c r="G5" s="183"/>
      <c r="H5" s="183"/>
      <c r="I5" s="183"/>
      <c r="J5" s="183"/>
      <c r="K5" s="106">
        <f t="shared" ref="K5:K34" si="0">SUM(C5:J5)</f>
        <v>0</v>
      </c>
    </row>
    <row r="6" spans="1:15" ht="15.75" x14ac:dyDescent="0.25">
      <c r="A6" s="81">
        <v>2</v>
      </c>
      <c r="B6" s="183"/>
      <c r="C6" s="183"/>
      <c r="D6" s="183"/>
      <c r="E6" s="183"/>
      <c r="F6" s="183"/>
      <c r="G6" s="183"/>
      <c r="H6" s="183"/>
      <c r="I6" s="183"/>
      <c r="J6" s="183"/>
      <c r="K6" s="106">
        <f t="shared" si="0"/>
        <v>0</v>
      </c>
      <c r="L6" s="53"/>
    </row>
    <row r="7" spans="1:15" ht="15.75" x14ac:dyDescent="0.25">
      <c r="A7" s="81">
        <v>3</v>
      </c>
      <c r="B7" s="183"/>
      <c r="C7" s="183"/>
      <c r="D7" s="183"/>
      <c r="E7" s="183"/>
      <c r="F7" s="183"/>
      <c r="G7" s="183"/>
      <c r="H7" s="183"/>
      <c r="I7" s="183"/>
      <c r="J7" s="183"/>
      <c r="K7" s="106">
        <f t="shared" si="0"/>
        <v>0</v>
      </c>
    </row>
    <row r="8" spans="1:15" ht="15.75" x14ac:dyDescent="0.25">
      <c r="A8" s="81">
        <v>4</v>
      </c>
      <c r="B8" s="183"/>
      <c r="C8" s="183"/>
      <c r="D8" s="183"/>
      <c r="E8" s="183"/>
      <c r="F8" s="183"/>
      <c r="G8" s="183"/>
      <c r="H8" s="183"/>
      <c r="I8" s="183"/>
      <c r="J8" s="183"/>
      <c r="K8" s="106">
        <f t="shared" si="0"/>
        <v>0</v>
      </c>
    </row>
    <row r="9" spans="1:15" ht="15.75" x14ac:dyDescent="0.25">
      <c r="A9" s="81">
        <v>5</v>
      </c>
      <c r="B9" s="183"/>
      <c r="C9" s="183"/>
      <c r="D9" s="183"/>
      <c r="E9" s="183"/>
      <c r="F9" s="183"/>
      <c r="G9" s="183"/>
      <c r="H9" s="183"/>
      <c r="I9" s="183"/>
      <c r="J9" s="183"/>
      <c r="K9" s="106">
        <f t="shared" si="0"/>
        <v>0</v>
      </c>
    </row>
    <row r="10" spans="1:15" ht="15.75" x14ac:dyDescent="0.25">
      <c r="A10" s="81">
        <v>6</v>
      </c>
      <c r="B10" s="183"/>
      <c r="C10" s="183"/>
      <c r="D10" s="183"/>
      <c r="E10" s="183"/>
      <c r="F10" s="183"/>
      <c r="G10" s="183"/>
      <c r="H10" s="183"/>
      <c r="I10" s="183"/>
      <c r="J10" s="183"/>
      <c r="K10" s="106">
        <f t="shared" si="0"/>
        <v>0</v>
      </c>
    </row>
    <row r="11" spans="1:15" ht="15.75" x14ac:dyDescent="0.25">
      <c r="A11" s="81">
        <v>7</v>
      </c>
      <c r="B11" s="183"/>
      <c r="C11" s="183"/>
      <c r="D11" s="183"/>
      <c r="E11" s="183"/>
      <c r="F11" s="183"/>
      <c r="G11" s="183"/>
      <c r="H11" s="183"/>
      <c r="I11" s="183"/>
      <c r="J11" s="183"/>
      <c r="K11" s="106">
        <f t="shared" si="0"/>
        <v>0</v>
      </c>
    </row>
    <row r="12" spans="1:15" ht="15.75" x14ac:dyDescent="0.25">
      <c r="A12" s="81">
        <v>8</v>
      </c>
      <c r="B12" s="183"/>
      <c r="C12" s="183"/>
      <c r="D12" s="183"/>
      <c r="E12" s="183"/>
      <c r="F12" s="183"/>
      <c r="G12" s="183"/>
      <c r="H12" s="183"/>
      <c r="I12" s="183"/>
      <c r="J12" s="183"/>
      <c r="K12" s="106">
        <f t="shared" si="0"/>
        <v>0</v>
      </c>
    </row>
    <row r="13" spans="1:15" ht="15.75" x14ac:dyDescent="0.25">
      <c r="A13" s="81">
        <v>9</v>
      </c>
      <c r="B13" s="183"/>
      <c r="C13" s="183"/>
      <c r="D13" s="183"/>
      <c r="E13" s="183"/>
      <c r="F13" s="183"/>
      <c r="G13" s="183"/>
      <c r="H13" s="183"/>
      <c r="I13" s="183"/>
      <c r="J13" s="183"/>
      <c r="K13" s="106">
        <f t="shared" si="0"/>
        <v>0</v>
      </c>
    </row>
    <row r="14" spans="1:15" ht="15.75" x14ac:dyDescent="0.25">
      <c r="A14" s="81">
        <v>10</v>
      </c>
      <c r="B14" s="183"/>
      <c r="C14" s="183"/>
      <c r="D14" s="183"/>
      <c r="E14" s="183"/>
      <c r="F14" s="183"/>
      <c r="G14" s="183"/>
      <c r="H14" s="183"/>
      <c r="I14" s="183"/>
      <c r="J14" s="183"/>
      <c r="K14" s="106">
        <f t="shared" si="0"/>
        <v>0</v>
      </c>
    </row>
    <row r="15" spans="1:15" ht="15.75" x14ac:dyDescent="0.25">
      <c r="A15" s="81">
        <v>11</v>
      </c>
      <c r="B15" s="183"/>
      <c r="C15" s="183"/>
      <c r="D15" s="183"/>
      <c r="E15" s="183"/>
      <c r="F15" s="183"/>
      <c r="G15" s="183"/>
      <c r="H15" s="183"/>
      <c r="I15" s="183"/>
      <c r="J15" s="183"/>
      <c r="K15" s="106">
        <f t="shared" si="0"/>
        <v>0</v>
      </c>
    </row>
    <row r="16" spans="1:15" ht="15.75" x14ac:dyDescent="0.25">
      <c r="A16" s="81">
        <v>12</v>
      </c>
      <c r="B16" s="183"/>
      <c r="C16" s="183"/>
      <c r="D16" s="183"/>
      <c r="E16" s="183"/>
      <c r="F16" s="183"/>
      <c r="G16" s="183"/>
      <c r="H16" s="183"/>
      <c r="I16" s="183"/>
      <c r="J16" s="183"/>
      <c r="K16" s="106">
        <f t="shared" si="0"/>
        <v>0</v>
      </c>
    </row>
    <row r="17" spans="1:15" ht="15.75" x14ac:dyDescent="0.25">
      <c r="A17" s="81">
        <v>13</v>
      </c>
      <c r="B17" s="183"/>
      <c r="C17" s="183"/>
      <c r="D17" s="183"/>
      <c r="E17" s="183"/>
      <c r="F17" s="183"/>
      <c r="G17" s="183"/>
      <c r="H17" s="183"/>
      <c r="I17" s="183"/>
      <c r="J17" s="183"/>
      <c r="K17" s="106">
        <f t="shared" si="0"/>
        <v>0</v>
      </c>
    </row>
    <row r="18" spans="1:15" ht="15.75" x14ac:dyDescent="0.25">
      <c r="A18" s="81">
        <v>14</v>
      </c>
      <c r="B18" s="183"/>
      <c r="C18" s="183"/>
      <c r="D18" s="183"/>
      <c r="E18" s="183"/>
      <c r="F18" s="183"/>
      <c r="G18" s="183"/>
      <c r="H18" s="183"/>
      <c r="I18" s="183"/>
      <c r="J18" s="183"/>
      <c r="K18" s="106">
        <f t="shared" si="0"/>
        <v>0</v>
      </c>
    </row>
    <row r="19" spans="1:15" ht="15.75" x14ac:dyDescent="0.25">
      <c r="A19" s="81">
        <v>15</v>
      </c>
      <c r="B19" s="183"/>
      <c r="C19" s="183"/>
      <c r="D19" s="183"/>
      <c r="E19" s="183"/>
      <c r="F19" s="183"/>
      <c r="G19" s="183"/>
      <c r="H19" s="183"/>
      <c r="I19" s="183"/>
      <c r="J19" s="183"/>
      <c r="K19" s="106">
        <f t="shared" si="0"/>
        <v>0</v>
      </c>
    </row>
    <row r="20" spans="1:15" ht="15.75" x14ac:dyDescent="0.25">
      <c r="A20" s="81">
        <v>16</v>
      </c>
      <c r="B20" s="183"/>
      <c r="C20" s="183"/>
      <c r="D20" s="183"/>
      <c r="E20" s="183"/>
      <c r="F20" s="183"/>
      <c r="G20" s="183"/>
      <c r="H20" s="183"/>
      <c r="I20" s="183"/>
      <c r="J20" s="183"/>
      <c r="K20" s="106">
        <f t="shared" si="0"/>
        <v>0</v>
      </c>
    </row>
    <row r="21" spans="1:15" ht="15.75" x14ac:dyDescent="0.25">
      <c r="A21" s="81">
        <v>17</v>
      </c>
      <c r="B21" s="183"/>
      <c r="C21" s="183"/>
      <c r="D21" s="183"/>
      <c r="E21" s="183"/>
      <c r="F21" s="183"/>
      <c r="G21" s="183"/>
      <c r="H21" s="183"/>
      <c r="I21" s="183"/>
      <c r="J21" s="183"/>
      <c r="K21" s="106">
        <f t="shared" si="0"/>
        <v>0</v>
      </c>
    </row>
    <row r="22" spans="1:15" ht="15.75" x14ac:dyDescent="0.25">
      <c r="A22" s="81">
        <v>18</v>
      </c>
      <c r="B22" s="183"/>
      <c r="C22" s="183"/>
      <c r="D22" s="183"/>
      <c r="E22" s="183"/>
      <c r="F22" s="183"/>
      <c r="G22" s="183"/>
      <c r="H22" s="183"/>
      <c r="I22" s="183"/>
      <c r="J22" s="183"/>
      <c r="K22" s="106">
        <f t="shared" si="0"/>
        <v>0</v>
      </c>
    </row>
    <row r="23" spans="1:15" ht="15.75" x14ac:dyDescent="0.25">
      <c r="A23" s="81">
        <v>19</v>
      </c>
      <c r="B23" s="183"/>
      <c r="C23" s="183"/>
      <c r="D23" s="183"/>
      <c r="E23" s="183"/>
      <c r="F23" s="183"/>
      <c r="G23" s="183"/>
      <c r="H23" s="183"/>
      <c r="I23" s="183"/>
      <c r="J23" s="183"/>
      <c r="K23" s="106">
        <f t="shared" si="0"/>
        <v>0</v>
      </c>
      <c r="L23" s="79"/>
      <c r="M23" s="79"/>
      <c r="N23" s="79"/>
      <c r="O23" s="79"/>
    </row>
    <row r="24" spans="1:15" ht="15.75" x14ac:dyDescent="0.25">
      <c r="A24" s="81">
        <v>20</v>
      </c>
      <c r="B24" s="183"/>
      <c r="C24" s="183"/>
      <c r="D24" s="183"/>
      <c r="E24" s="183"/>
      <c r="F24" s="183"/>
      <c r="G24" s="183"/>
      <c r="H24" s="183"/>
      <c r="I24" s="183"/>
      <c r="J24" s="183"/>
      <c r="K24" s="106">
        <f t="shared" si="0"/>
        <v>0</v>
      </c>
      <c r="L24" s="65"/>
      <c r="M24" s="65"/>
      <c r="N24" s="65"/>
      <c r="O24" s="66"/>
    </row>
    <row r="25" spans="1:15" ht="15.75" x14ac:dyDescent="0.25">
      <c r="A25" s="81">
        <v>21</v>
      </c>
      <c r="B25" s="183"/>
      <c r="C25" s="183"/>
      <c r="D25" s="183"/>
      <c r="E25" s="183"/>
      <c r="F25" s="183"/>
      <c r="G25" s="183"/>
      <c r="H25" s="183"/>
      <c r="I25" s="183"/>
      <c r="J25" s="183"/>
      <c r="K25" s="106">
        <f t="shared" si="0"/>
        <v>0</v>
      </c>
      <c r="L25" s="80"/>
      <c r="M25" s="80"/>
      <c r="N25" s="80"/>
      <c r="O25" s="66"/>
    </row>
    <row r="26" spans="1:15" ht="15.75" x14ac:dyDescent="0.25">
      <c r="A26" s="81">
        <v>22</v>
      </c>
      <c r="B26" s="183"/>
      <c r="C26" s="183"/>
      <c r="D26" s="183"/>
      <c r="E26" s="183"/>
      <c r="F26" s="183"/>
      <c r="G26" s="183"/>
      <c r="H26" s="183"/>
      <c r="I26" s="183"/>
      <c r="J26" s="183"/>
      <c r="K26" s="106">
        <f t="shared" si="0"/>
        <v>0</v>
      </c>
    </row>
    <row r="27" spans="1:15" ht="15.75" x14ac:dyDescent="0.25">
      <c r="A27" s="81">
        <v>23</v>
      </c>
      <c r="B27" s="183"/>
      <c r="C27" s="183"/>
      <c r="D27" s="183"/>
      <c r="E27" s="183"/>
      <c r="F27" s="183"/>
      <c r="G27" s="183"/>
      <c r="H27" s="183"/>
      <c r="I27" s="183"/>
      <c r="J27" s="183"/>
      <c r="K27" s="106">
        <f t="shared" si="0"/>
        <v>0</v>
      </c>
    </row>
    <row r="28" spans="1:15" ht="15.75" x14ac:dyDescent="0.25">
      <c r="A28" s="81">
        <v>24</v>
      </c>
      <c r="B28" s="183"/>
      <c r="C28" s="183"/>
      <c r="D28" s="183"/>
      <c r="E28" s="183"/>
      <c r="F28" s="183"/>
      <c r="G28" s="183"/>
      <c r="H28" s="183"/>
      <c r="I28" s="183"/>
      <c r="J28" s="183"/>
      <c r="K28" s="106">
        <f t="shared" si="0"/>
        <v>0</v>
      </c>
    </row>
    <row r="29" spans="1:15" ht="15.75" x14ac:dyDescent="0.25">
      <c r="A29" s="81">
        <v>25</v>
      </c>
      <c r="B29" s="183"/>
      <c r="C29" s="183"/>
      <c r="D29" s="183"/>
      <c r="E29" s="183"/>
      <c r="F29" s="183"/>
      <c r="G29" s="183"/>
      <c r="H29" s="183"/>
      <c r="I29" s="183"/>
      <c r="J29" s="183"/>
      <c r="K29" s="106">
        <f t="shared" si="0"/>
        <v>0</v>
      </c>
    </row>
    <row r="30" spans="1:15" ht="15.75" x14ac:dyDescent="0.25">
      <c r="A30" s="81">
        <v>26</v>
      </c>
      <c r="B30" s="183"/>
      <c r="C30" s="183"/>
      <c r="D30" s="183"/>
      <c r="E30" s="183"/>
      <c r="F30" s="183"/>
      <c r="G30" s="183"/>
      <c r="H30" s="183"/>
      <c r="I30" s="183"/>
      <c r="J30" s="183"/>
      <c r="K30" s="106">
        <f t="shared" si="0"/>
        <v>0</v>
      </c>
    </row>
    <row r="31" spans="1:15" ht="15.75" x14ac:dyDescent="0.25">
      <c r="A31" s="81">
        <v>27</v>
      </c>
      <c r="B31" s="183"/>
      <c r="C31" s="183"/>
      <c r="D31" s="183"/>
      <c r="E31" s="183"/>
      <c r="F31" s="183"/>
      <c r="G31" s="183"/>
      <c r="H31" s="183"/>
      <c r="I31" s="183"/>
      <c r="J31" s="183"/>
      <c r="K31" s="106">
        <f t="shared" si="0"/>
        <v>0</v>
      </c>
    </row>
    <row r="32" spans="1:15" ht="15.75" x14ac:dyDescent="0.25">
      <c r="A32" s="81">
        <v>28</v>
      </c>
      <c r="B32" s="183"/>
      <c r="C32" s="183"/>
      <c r="D32" s="183"/>
      <c r="E32" s="183"/>
      <c r="F32" s="183"/>
      <c r="G32" s="183"/>
      <c r="H32" s="183"/>
      <c r="I32" s="183"/>
      <c r="J32" s="183"/>
      <c r="K32" s="106">
        <f t="shared" si="0"/>
        <v>0</v>
      </c>
    </row>
    <row r="33" spans="1:11" ht="15.75" x14ac:dyDescent="0.25">
      <c r="A33" s="81">
        <v>29</v>
      </c>
      <c r="B33" s="183"/>
      <c r="C33" s="183"/>
      <c r="D33" s="183"/>
      <c r="E33" s="183"/>
      <c r="F33" s="183"/>
      <c r="G33" s="183"/>
      <c r="H33" s="183"/>
      <c r="I33" s="183"/>
      <c r="J33" s="183"/>
      <c r="K33" s="106">
        <f t="shared" si="0"/>
        <v>0</v>
      </c>
    </row>
    <row r="34" spans="1:11" ht="15.75" x14ac:dyDescent="0.25">
      <c r="A34" s="81">
        <v>30</v>
      </c>
      <c r="B34" s="183"/>
      <c r="C34" s="183"/>
      <c r="D34" s="183"/>
      <c r="E34" s="183"/>
      <c r="F34" s="183"/>
      <c r="G34" s="183"/>
      <c r="H34" s="183"/>
      <c r="I34" s="183"/>
      <c r="J34" s="183"/>
      <c r="K34" s="106">
        <f t="shared" si="0"/>
        <v>0</v>
      </c>
    </row>
    <row r="35" spans="1:11" ht="12" customHeight="1" x14ac:dyDescent="0.25">
      <c r="A35" s="82"/>
      <c r="B35" s="222"/>
      <c r="C35" s="107"/>
      <c r="D35" s="107"/>
      <c r="E35" s="107"/>
      <c r="F35" s="107"/>
      <c r="G35" s="107"/>
      <c r="H35" s="107"/>
      <c r="I35" s="107"/>
      <c r="J35" s="107"/>
      <c r="K35" s="107"/>
    </row>
    <row r="36" spans="1:11" ht="16.5" thickBot="1" x14ac:dyDescent="0.3">
      <c r="A36" s="83" t="s">
        <v>11</v>
      </c>
      <c r="B36" s="223"/>
      <c r="C36" s="84">
        <f t="shared" ref="C36:K36" si="1">SUBTOTAL(9,C5:C34)</f>
        <v>0</v>
      </c>
      <c r="D36" s="84">
        <f t="shared" si="1"/>
        <v>0</v>
      </c>
      <c r="E36" s="84">
        <f t="shared" si="1"/>
        <v>0</v>
      </c>
      <c r="F36" s="84">
        <f t="shared" si="1"/>
        <v>0</v>
      </c>
      <c r="G36" s="84">
        <f t="shared" si="1"/>
        <v>0</v>
      </c>
      <c r="H36" s="84">
        <f t="shared" si="1"/>
        <v>0</v>
      </c>
      <c r="I36" s="84">
        <f t="shared" si="1"/>
        <v>0</v>
      </c>
      <c r="J36" s="84">
        <f t="shared" si="1"/>
        <v>0</v>
      </c>
      <c r="K36" s="84">
        <f t="shared" si="1"/>
        <v>0</v>
      </c>
    </row>
    <row r="37" spans="1:11" ht="30" x14ac:dyDescent="0.25">
      <c r="K37" s="191" t="s">
        <v>259</v>
      </c>
    </row>
    <row r="38" spans="1:11" ht="32.25" customHeight="1" x14ac:dyDescent="0.25">
      <c r="A38" s="259" t="s">
        <v>271</v>
      </c>
      <c r="B38" s="259"/>
      <c r="C38" s="259"/>
      <c r="D38" s="259"/>
      <c r="E38" s="259"/>
      <c r="F38" s="259"/>
      <c r="G38" s="259"/>
      <c r="H38" s="259"/>
      <c r="I38" s="259"/>
    </row>
  </sheetData>
  <sheetProtection password="8C67" sheet="1" objects="1" scenarios="1"/>
  <mergeCells count="3">
    <mergeCell ref="A1:K1"/>
    <mergeCell ref="A2:K2"/>
    <mergeCell ref="A38:I38"/>
  </mergeCells>
  <printOptions horizontalCentered="1"/>
  <pageMargins left="0.7" right="0.7" top="0.75" bottom="0.75" header="0.3" footer="0.3"/>
  <pageSetup scale="63" orientation="landscape" horizontalDpi="300" verticalDpi="300" r:id="rId1"/>
  <headerFooter>
    <oddFooter>&amp;LArizona Department of Transportation
South Mountain Freeway Project
&amp;C&amp;UForm &amp;A
&amp;U-&amp;P--&amp;RRequest for Proposals
202 MA 054 H882701C
Volume I - Instructions to Proposers</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Doc_x0020_Date xmlns="9178207e-888b-457c-bda3-54271cabe329" xsi:nil="true"/>
    <Section xmlns="9178207e-888b-457c-bda3-54271cabe329">03-05 RFP Master</Section>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8B7158D8F54F3F4ABBACA4C7D2BBEDE3" ma:contentTypeVersion="2" ma:contentTypeDescription="Create a new document." ma:contentTypeScope="" ma:versionID="be97bdbfad598497530cb19a7eb77363">
  <xsd:schema xmlns:xsd="http://www.w3.org/2001/XMLSchema" xmlns:xs="http://www.w3.org/2001/XMLSchema" xmlns:p="http://schemas.microsoft.com/office/2006/metadata/properties" xmlns:ns2="9178207e-888b-457c-bda3-54271cabe329" targetNamespace="http://schemas.microsoft.com/office/2006/metadata/properties" ma:root="true" ma:fieldsID="0d83d8e03323c83385c9137eebe28f89" ns2:_="">
    <xsd:import namespace="9178207e-888b-457c-bda3-54271cabe329"/>
    <xsd:element name="properties">
      <xsd:complexType>
        <xsd:sequence>
          <xsd:element name="documentManagement">
            <xsd:complexType>
              <xsd:all>
                <xsd:element ref="ns2:Doc_x0020_Date" minOccurs="0"/>
                <xsd:element ref="ns2:Se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78207e-888b-457c-bda3-54271cabe329" elementFormDefault="qualified">
    <xsd:import namespace="http://schemas.microsoft.com/office/2006/documentManagement/types"/>
    <xsd:import namespace="http://schemas.microsoft.com/office/infopath/2007/PartnerControls"/>
    <xsd:element name="Doc_x0020_Date" ma:index="8" nillable="true" ma:displayName="Doc Date" ma:description="Doc Date" ma:format="DateOnly" ma:internalName="Doc_x0020_Date">
      <xsd:simpleType>
        <xsd:restriction base="dms:DateTime"/>
      </xsd:simpleType>
    </xsd:element>
    <xsd:element name="Section" ma:index="9" nillable="true" ma:displayName="Section" ma:internalName="Sec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70F64F-AD4D-488A-B31C-ADFD155E12F3}">
  <ds:schemaRefs>
    <ds:schemaRef ds:uri="http://schemas.microsoft.com/sharepoint/v3/contenttype/forms"/>
  </ds:schemaRefs>
</ds:datastoreItem>
</file>

<file path=customXml/itemProps2.xml><?xml version="1.0" encoding="utf-8"?>
<ds:datastoreItem xmlns:ds="http://schemas.openxmlformats.org/officeDocument/2006/customXml" ds:itemID="{CCD3EE2E-9E9D-4A45-925B-DCD3A0E097B8}">
  <ds:schemaRefs>
    <ds:schemaRef ds:uri="http://schemas.microsoft.com/office/2006/documentManagement/types"/>
    <ds:schemaRef ds:uri="http://purl.org/dc/elements/1.1/"/>
    <ds:schemaRef ds:uri="http://purl.org/dc/dcmitype/"/>
    <ds:schemaRef ds:uri="http://schemas.microsoft.com/office/infopath/2007/PartnerControls"/>
    <ds:schemaRef ds:uri="http://purl.org/dc/terms/"/>
    <ds:schemaRef ds:uri="http://schemas.openxmlformats.org/package/2006/metadata/core-properties"/>
    <ds:schemaRef ds:uri="http://schemas.microsoft.com/office/2006/metadata/properties"/>
    <ds:schemaRef ds:uri="http://www.w3.org/XML/1998/namespace"/>
    <ds:schemaRef ds:uri="9178207e-888b-457c-bda3-54271cabe329"/>
  </ds:schemaRefs>
</ds:datastoreItem>
</file>

<file path=customXml/itemProps3.xml><?xml version="1.0" encoding="utf-8"?>
<ds:datastoreItem xmlns:ds="http://schemas.openxmlformats.org/officeDocument/2006/customXml" ds:itemID="{35CD05BA-7178-44D2-BB24-18D6B0FAFD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78207e-888b-457c-bda3-54271cabe3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M-1</vt:lpstr>
      <vt:lpstr>M-1.1</vt:lpstr>
      <vt:lpstr>M-1.2</vt:lpstr>
      <vt:lpstr>M-1.3</vt:lpstr>
      <vt:lpstr>M-1.4</vt:lpstr>
      <vt:lpstr>M-2</vt:lpstr>
      <vt:lpstr>N-1</vt:lpstr>
      <vt:lpstr>N-1.1</vt:lpstr>
      <vt:lpstr>N-1.2</vt:lpstr>
      <vt:lpstr>'M-1'!Print_Area</vt:lpstr>
      <vt:lpstr>'M-1.1'!Print_Area</vt:lpstr>
      <vt:lpstr>'M-1.2'!Print_Area</vt:lpstr>
      <vt:lpstr>'M-1.3'!Print_Area</vt:lpstr>
      <vt:lpstr>'M-1.4'!Print_Area</vt:lpstr>
      <vt:lpstr>'M-2'!Print_Area</vt:lpstr>
      <vt:lpstr>'N-1'!Print_Area</vt:lpstr>
      <vt:lpstr>'N-1.1'!Print_Area</vt:lpstr>
      <vt:lpstr>'N-1.2'!Print_Area</vt:lpstr>
      <vt:lpstr>'M-2'!Print_Titles</vt:lpstr>
    </vt:vector>
  </TitlesOfParts>
  <Company>HDR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N Slayton</dc:creator>
  <cp:lastModifiedBy>Erin N Slayton</cp:lastModifiedBy>
  <cp:revision>1</cp:revision>
  <cp:lastPrinted>2015-06-05T19:49:38Z</cp:lastPrinted>
  <dcterms:created xsi:type="dcterms:W3CDTF">2015-04-09T00:07:07Z</dcterms:created>
  <dcterms:modified xsi:type="dcterms:W3CDTF">2015-09-02T19:29:27Z</dcterms:modified>
  <cp:version>0</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0x0101008B7158D8F54F3F4ABBACA4C7D2BBEDE3</vt:lpwstr>
  </property>
  <property fmtid="{D5CDD505-2E9C-101B-9397-08002B2CF9AE}" pid="3" name="Order">
    <vt:r8>91300</vt:r8>
  </property>
</Properties>
</file>